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2120" windowHeight="9120" activeTab="0"/>
  </bookViews>
  <sheets>
    <sheet name="Data Input" sheetId="1" r:id="rId1"/>
    <sheet name="Budget Sheet" sheetId="2" r:id="rId2"/>
  </sheets>
  <definedNames>
    <definedName name="_xlnm.Print_Area" localSheetId="1">'Budget Sheet'!$A$1:$O$141</definedName>
    <definedName name="_xlnm.Print_Area" localSheetId="0">'Data Input'!$B$1:$N$29</definedName>
  </definedNames>
  <calcPr fullCalcOnLoad="1"/>
</workbook>
</file>

<file path=xl/sharedStrings.xml><?xml version="1.0" encoding="utf-8"?>
<sst xmlns="http://schemas.openxmlformats.org/spreadsheetml/2006/main" count="184" uniqueCount="81">
  <si>
    <t>Sponsor</t>
  </si>
  <si>
    <t>NAME</t>
  </si>
  <si>
    <t>Application Type:</t>
  </si>
  <si>
    <t>GRANT#</t>
  </si>
  <si>
    <t>Personnel</t>
  </si>
  <si>
    <t>Role</t>
  </si>
  <si>
    <t>Effort</t>
  </si>
  <si>
    <t>Salary</t>
  </si>
  <si>
    <t>EB's</t>
  </si>
  <si>
    <t>Current</t>
  </si>
  <si>
    <t>Supplies</t>
  </si>
  <si>
    <t>Equipment</t>
  </si>
  <si>
    <t>Travel</t>
  </si>
  <si>
    <t>Total Costs</t>
  </si>
  <si>
    <t>totals</t>
  </si>
  <si>
    <t>Total Project</t>
  </si>
  <si>
    <t>Budget</t>
  </si>
  <si>
    <t>Start Date</t>
  </si>
  <si>
    <t>End Date</t>
  </si>
  <si>
    <t>FY End</t>
  </si>
  <si>
    <t>Budget Period 1</t>
  </si>
  <si>
    <t>Budget Period 2</t>
  </si>
  <si>
    <t>Full Time</t>
  </si>
  <si>
    <t>Part Time</t>
  </si>
  <si>
    <t>Budget Period 3</t>
  </si>
  <si>
    <t>Budget Period 4</t>
  </si>
  <si>
    <t>Budget Period 5</t>
  </si>
  <si>
    <t>Part (P)</t>
  </si>
  <si>
    <t>Full (F)</t>
  </si>
  <si>
    <t>Consultant Costs</t>
  </si>
  <si>
    <t>Names</t>
  </si>
  <si>
    <t>Total</t>
  </si>
  <si>
    <t>Itemize</t>
  </si>
  <si>
    <t>Location</t>
  </si>
  <si>
    <t>Patient Care Costs</t>
  </si>
  <si>
    <t>INPATIENT</t>
  </si>
  <si>
    <t>OUTPATIENT</t>
  </si>
  <si>
    <t>Alterations &amp; Renovations</t>
  </si>
  <si>
    <t>Other Expenses</t>
  </si>
  <si>
    <t>SubTotal Direct Costs</t>
  </si>
  <si>
    <t>Consortium/Contractual</t>
  </si>
  <si>
    <t>F&amp;A</t>
  </si>
  <si>
    <t>Totals</t>
  </si>
  <si>
    <t>MTDC</t>
  </si>
  <si>
    <t>Tuition</t>
  </si>
  <si>
    <t>YR1</t>
  </si>
  <si>
    <t>YR2</t>
  </si>
  <si>
    <t>YR3</t>
  </si>
  <si>
    <t>YR4</t>
  </si>
  <si>
    <t>YR5</t>
  </si>
  <si>
    <t>NIH</t>
  </si>
  <si>
    <t>Federal</t>
  </si>
  <si>
    <t>Principal Investigator</t>
  </si>
  <si>
    <t>Salary Cap</t>
  </si>
  <si>
    <t>FY</t>
  </si>
  <si>
    <t>Annual</t>
  </si>
  <si>
    <t>Increase</t>
  </si>
  <si>
    <t xml:space="preserve">Annual </t>
  </si>
  <si>
    <t>F</t>
  </si>
  <si>
    <t>F&amp;A Rate</t>
  </si>
  <si>
    <t>Populate the fields below with the correct EB rates</t>
  </si>
  <si>
    <t>Fiscal Year</t>
  </si>
  <si>
    <t>FT EB</t>
  </si>
  <si>
    <t>PT EB</t>
  </si>
  <si>
    <t>Supply Increase</t>
  </si>
  <si>
    <t>Form Header</t>
  </si>
  <si>
    <t>if known</t>
  </si>
  <si>
    <t>DT EB</t>
  </si>
  <si>
    <t>New (N), Revision (R), Competing (C),</t>
  </si>
  <si>
    <t>Supplemental (S)</t>
  </si>
  <si>
    <t>Fund#</t>
  </si>
  <si>
    <t>Total Direct Costs</t>
  </si>
  <si>
    <t>f</t>
  </si>
  <si>
    <t>FY 12</t>
  </si>
  <si>
    <t>FY 13</t>
  </si>
  <si>
    <t>FY 18</t>
  </si>
  <si>
    <t>FY 17</t>
  </si>
  <si>
    <t>FY 16</t>
  </si>
  <si>
    <t>FY 15</t>
  </si>
  <si>
    <t>FY 14</t>
  </si>
  <si>
    <t>Modified Direct Costs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</si>
</sst>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&quot;$&quot;#,##0.00"/>
    <numFmt numFmtId="166" formatCode="&quot;$&quot;#,##0.000"/>
    <numFmt numFmtId="167" formatCode="[$-409]dddd\,\ mmmm\ dd\,\ yyyy"/>
    <numFmt numFmtId="168" formatCode="mm/dd/yy;@"/>
    <numFmt numFmtId="169" formatCode="0.00;[Red]0.00"/>
    <numFmt numFmtId="170" formatCode="0.0%"/>
    <numFmt numFmtId="171" formatCode="General_)"/>
    <numFmt numFmtId="172" formatCode="mm/dd/yy\ h:mm:ss"/>
    <numFmt numFmtId="173" formatCode="mm/dd/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"/>
  </numFmts>
  <fonts count="49">
    <font>
      <sz val="10"/>
      <name val="Arial"/>
      <family val="0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1" fontId="2" fillId="0" borderId="0" xfId="0" applyNumberFormat="1" applyFont="1" applyAlignment="1">
      <alignment horizontal="center"/>
    </xf>
    <xf numFmtId="0" fontId="2" fillId="0" borderId="0" xfId="0" applyNumberFormat="1" applyFont="1" applyAlignment="1" applyProtection="1" quotePrefix="1">
      <alignment horizontal="left"/>
      <protection locked="0"/>
    </xf>
    <xf numFmtId="0" fontId="3" fillId="0" borderId="0" xfId="0" applyNumberFormat="1" applyFont="1" applyAlignment="1">
      <alignment/>
    </xf>
    <xf numFmtId="37" fontId="3" fillId="0" borderId="0" xfId="0" applyNumberFormat="1" applyFont="1" applyAlignment="1">
      <alignment horizontal="right"/>
    </xf>
    <xf numFmtId="37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2" fillId="0" borderId="0" xfId="0" applyNumberFormat="1" applyFont="1" applyAlignment="1">
      <alignment/>
    </xf>
    <xf numFmtId="37" fontId="2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center"/>
    </xf>
    <xf numFmtId="43" fontId="4" fillId="0" borderId="0" xfId="42" applyFont="1" applyBorder="1" applyAlignment="1">
      <alignment horizontal="left"/>
    </xf>
    <xf numFmtId="0" fontId="6" fillId="0" borderId="0" xfId="0" applyFont="1" applyAlignment="1">
      <alignment/>
    </xf>
    <xf numFmtId="165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0" fillId="33" borderId="0" xfId="0" applyFill="1" applyAlignment="1">
      <alignment/>
    </xf>
    <xf numFmtId="0" fontId="2" fillId="33" borderId="0" xfId="0" applyNumberFormat="1" applyFont="1" applyFill="1" applyAlignment="1">
      <alignment horizontal="center"/>
    </xf>
    <xf numFmtId="0" fontId="6" fillId="33" borderId="0" xfId="0" applyFont="1" applyFill="1" applyAlignment="1">
      <alignment horizontal="center"/>
    </xf>
    <xf numFmtId="10" fontId="0" fillId="33" borderId="0" xfId="0" applyNumberForma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7" fillId="0" borderId="0" xfId="0" applyNumberFormat="1" applyFont="1" applyAlignment="1" applyProtection="1">
      <alignment horizontal="left"/>
      <protection locked="0"/>
    </xf>
    <xf numFmtId="0" fontId="6" fillId="0" borderId="0" xfId="0" applyNumberFormat="1" applyFont="1" applyAlignment="1" applyProtection="1">
      <alignment horizontal="left"/>
      <protection locked="0"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 horizontal="left"/>
    </xf>
    <xf numFmtId="0" fontId="7" fillId="0" borderId="0" xfId="0" applyNumberFormat="1" applyFont="1" applyAlignment="1" applyProtection="1" quotePrefix="1">
      <alignment horizontal="left"/>
      <protection locked="0"/>
    </xf>
    <xf numFmtId="0" fontId="7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0" fillId="0" borderId="0" xfId="0" applyAlignment="1">
      <alignment horizontal="right"/>
    </xf>
    <xf numFmtId="165" fontId="6" fillId="0" borderId="0" xfId="0" applyNumberFormat="1" applyFont="1" applyAlignment="1">
      <alignment/>
    </xf>
    <xf numFmtId="165" fontId="0" fillId="33" borderId="0" xfId="0" applyNumberFormat="1" applyFill="1" applyAlignment="1">
      <alignment/>
    </xf>
    <xf numFmtId="165" fontId="11" fillId="33" borderId="0" xfId="0" applyNumberFormat="1" applyFont="1" applyFill="1" applyAlignment="1">
      <alignment/>
    </xf>
    <xf numFmtId="165" fontId="6" fillId="33" borderId="0" xfId="0" applyNumberFormat="1" applyFont="1" applyFill="1" applyAlignment="1">
      <alignment/>
    </xf>
    <xf numFmtId="168" fontId="1" fillId="33" borderId="0" xfId="0" applyNumberFormat="1" applyFont="1" applyFill="1" applyAlignment="1">
      <alignment horizontal="center"/>
    </xf>
    <xf numFmtId="14" fontId="0" fillId="0" borderId="0" xfId="0" applyNumberFormat="1" applyAlignment="1">
      <alignment/>
    </xf>
    <xf numFmtId="169" fontId="0" fillId="0" borderId="0" xfId="0" applyNumberFormat="1" applyAlignment="1">
      <alignment/>
    </xf>
    <xf numFmtId="170" fontId="0" fillId="0" borderId="0" xfId="59" applyNumberFormat="1" applyFont="1" applyAlignment="1">
      <alignment/>
    </xf>
    <xf numFmtId="0" fontId="12" fillId="0" borderId="0" xfId="0" applyNumberFormat="1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170" fontId="6" fillId="0" borderId="0" xfId="59" applyNumberFormat="1" applyFont="1" applyAlignment="1">
      <alignment/>
    </xf>
    <xf numFmtId="44" fontId="6" fillId="0" borderId="0" xfId="44" applyFont="1" applyAlignment="1">
      <alignment/>
    </xf>
    <xf numFmtId="168" fontId="6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0" fontId="0" fillId="34" borderId="0" xfId="0" applyFill="1" applyAlignment="1">
      <alignment/>
    </xf>
    <xf numFmtId="165" fontId="0" fillId="34" borderId="0" xfId="0" applyNumberFormat="1" applyFill="1" applyAlignment="1">
      <alignment/>
    </xf>
    <xf numFmtId="0" fontId="6" fillId="0" borderId="10" xfId="0" applyFont="1" applyBorder="1" applyAlignment="1">
      <alignment/>
    </xf>
    <xf numFmtId="0" fontId="0" fillId="0" borderId="10" xfId="0" applyBorder="1" applyAlignment="1">
      <alignment/>
    </xf>
    <xf numFmtId="0" fontId="6" fillId="0" borderId="11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6" fillId="0" borderId="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38" fontId="0" fillId="0" borderId="0" xfId="0" applyNumberFormat="1" applyAlignment="1">
      <alignment/>
    </xf>
    <xf numFmtId="38" fontId="6" fillId="0" borderId="0" xfId="0" applyNumberFormat="1" applyFont="1" applyAlignment="1">
      <alignment/>
    </xf>
    <xf numFmtId="38" fontId="0" fillId="0" borderId="10" xfId="0" applyNumberFormat="1" applyBorder="1" applyAlignment="1">
      <alignment/>
    </xf>
    <xf numFmtId="38" fontId="0" fillId="0" borderId="0" xfId="0" applyNumberFormat="1" applyBorder="1" applyAlignment="1">
      <alignment/>
    </xf>
    <xf numFmtId="38" fontId="6" fillId="0" borderId="11" xfId="0" applyNumberFormat="1" applyFont="1" applyBorder="1" applyAlignment="1">
      <alignment vertical="center"/>
    </xf>
    <xf numFmtId="38" fontId="0" fillId="0" borderId="11" xfId="0" applyNumberFormat="1" applyBorder="1" applyAlignment="1">
      <alignment/>
    </xf>
    <xf numFmtId="38" fontId="6" fillId="0" borderId="0" xfId="0" applyNumberFormat="1" applyFont="1" applyBorder="1" applyAlignment="1">
      <alignment vertical="center"/>
    </xf>
    <xf numFmtId="38" fontId="6" fillId="0" borderId="10" xfId="0" applyNumberFormat="1" applyFont="1" applyBorder="1" applyAlignment="1">
      <alignment vertical="center"/>
    </xf>
    <xf numFmtId="42" fontId="0" fillId="0" borderId="0" xfId="44" applyNumberFormat="1" applyFont="1" applyAlignment="1">
      <alignment/>
    </xf>
    <xf numFmtId="42" fontId="6" fillId="0" borderId="0" xfId="44" applyNumberFormat="1" applyFont="1" applyAlignment="1">
      <alignment/>
    </xf>
    <xf numFmtId="0" fontId="0" fillId="0" borderId="0" xfId="0" applyFont="1" applyAlignment="1">
      <alignment/>
    </xf>
    <xf numFmtId="42" fontId="0" fillId="0" borderId="0" xfId="0" applyNumberFormat="1" applyAlignment="1">
      <alignment/>
    </xf>
    <xf numFmtId="38" fontId="0" fillId="0" borderId="0" xfId="0" applyNumberFormat="1" applyFont="1" applyBorder="1" applyAlignment="1">
      <alignment vertical="center"/>
    </xf>
    <xf numFmtId="0" fontId="0" fillId="0" borderId="0" xfId="0" applyNumberFormat="1" applyAlignment="1">
      <alignment/>
    </xf>
    <xf numFmtId="0" fontId="8" fillId="0" borderId="0" xfId="0" applyNumberFormat="1" applyFont="1" applyAlignment="1">
      <alignment horizontal="left"/>
    </xf>
    <xf numFmtId="43" fontId="0" fillId="0" borderId="0" xfId="42" applyFont="1" applyAlignment="1">
      <alignment/>
    </xf>
    <xf numFmtId="43" fontId="6" fillId="0" borderId="0" xfId="42" applyFont="1" applyAlignment="1">
      <alignment horizontal="left"/>
    </xf>
    <xf numFmtId="3" fontId="0" fillId="0" borderId="0" xfId="0" applyNumberFormat="1" applyBorder="1" applyAlignment="1">
      <alignment/>
    </xf>
    <xf numFmtId="3" fontId="6" fillId="0" borderId="0" xfId="0" applyNumberFormat="1" applyFont="1" applyAlignment="1">
      <alignment/>
    </xf>
    <xf numFmtId="0" fontId="0" fillId="0" borderId="0" xfId="0" applyFont="1" applyAlignment="1">
      <alignment/>
    </xf>
    <xf numFmtId="40" fontId="0" fillId="0" borderId="0" xfId="0" applyNumberFormat="1" applyAlignment="1">
      <alignment/>
    </xf>
    <xf numFmtId="3" fontId="0" fillId="0" borderId="0" xfId="0" applyNumberFormat="1" applyFill="1" applyBorder="1" applyAlignment="1">
      <alignment/>
    </xf>
    <xf numFmtId="43" fontId="1" fillId="0" borderId="0" xfId="42" applyFont="1" applyBorder="1" applyAlignment="1">
      <alignment horizontal="left"/>
    </xf>
    <xf numFmtId="170" fontId="0" fillId="35" borderId="0" xfId="59" applyNumberFormat="1" applyFont="1" applyFill="1" applyAlignment="1">
      <alignment/>
    </xf>
    <xf numFmtId="0" fontId="6" fillId="35" borderId="0" xfId="0" applyNumberFormat="1" applyFont="1" applyFill="1" applyAlignment="1">
      <alignment horizontal="left"/>
    </xf>
    <xf numFmtId="14" fontId="6" fillId="35" borderId="0" xfId="0" applyNumberFormat="1" applyFont="1" applyFill="1" applyAlignment="1">
      <alignment horizontal="left"/>
    </xf>
    <xf numFmtId="14" fontId="8" fillId="35" borderId="0" xfId="0" applyNumberFormat="1" applyFont="1" applyFill="1" applyAlignment="1">
      <alignment horizontal="left"/>
    </xf>
    <xf numFmtId="170" fontId="13" fillId="35" borderId="0" xfId="59" applyNumberFormat="1" applyFont="1" applyFill="1" applyBorder="1" applyAlignment="1">
      <alignment horizontal="left"/>
    </xf>
    <xf numFmtId="38" fontId="8" fillId="35" borderId="0" xfId="42" applyNumberFormat="1" applyFont="1" applyFill="1" applyBorder="1" applyAlignment="1">
      <alignment horizontal="left"/>
    </xf>
    <xf numFmtId="1" fontId="0" fillId="0" borderId="0" xfId="0" applyNumberFormat="1" applyAlignment="1">
      <alignment/>
    </xf>
    <xf numFmtId="170" fontId="2" fillId="35" borderId="0" xfId="59" applyNumberFormat="1" applyFont="1" applyFill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3" xfId="0" applyFont="1" applyBorder="1" applyAlignment="1">
      <alignment/>
    </xf>
    <xf numFmtId="170" fontId="0" fillId="35" borderId="12" xfId="59" applyNumberFormat="1" applyFont="1" applyFill="1" applyBorder="1" applyAlignment="1">
      <alignment/>
    </xf>
    <xf numFmtId="170" fontId="0" fillId="35" borderId="0" xfId="59" applyNumberFormat="1" applyFont="1" applyFill="1" applyBorder="1" applyAlignment="1">
      <alignment/>
    </xf>
    <xf numFmtId="14" fontId="0" fillId="0" borderId="0" xfId="0" applyNumberFormat="1" applyFill="1" applyBorder="1" applyAlignment="1">
      <alignment horizontal="right"/>
    </xf>
    <xf numFmtId="0" fontId="0" fillId="0" borderId="13" xfId="0" applyBorder="1" applyAlignment="1">
      <alignment/>
    </xf>
    <xf numFmtId="14" fontId="0" fillId="0" borderId="0" xfId="0" applyNumberFormat="1" applyBorder="1" applyAlignment="1">
      <alignment/>
    </xf>
    <xf numFmtId="170" fontId="0" fillId="35" borderId="14" xfId="59" applyNumberFormat="1" applyFont="1" applyFill="1" applyBorder="1" applyAlignment="1">
      <alignment/>
    </xf>
    <xf numFmtId="14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35" borderId="0" xfId="0" applyFill="1" applyAlignment="1">
      <alignment/>
    </xf>
    <xf numFmtId="0" fontId="0" fillId="35" borderId="0" xfId="0" applyFill="1" applyAlignment="1">
      <alignment horizontal="center"/>
    </xf>
    <xf numFmtId="170" fontId="6" fillId="35" borderId="0" xfId="59" applyNumberFormat="1" applyFont="1" applyFill="1" applyAlignment="1">
      <alignment horizontal="right"/>
    </xf>
    <xf numFmtId="170" fontId="6" fillId="35" borderId="0" xfId="0" applyNumberFormat="1" applyFont="1" applyFill="1" applyAlignment="1">
      <alignment/>
    </xf>
    <xf numFmtId="165" fontId="6" fillId="35" borderId="0" xfId="0" applyNumberFormat="1" applyFont="1" applyFill="1" applyAlignment="1">
      <alignment/>
    </xf>
    <xf numFmtId="170" fontId="0" fillId="35" borderId="0" xfId="0" applyNumberFormat="1" applyFill="1" applyAlignment="1">
      <alignment/>
    </xf>
    <xf numFmtId="165" fontId="6" fillId="35" borderId="0" xfId="0" applyNumberFormat="1" applyFont="1" applyFill="1" applyBorder="1" applyAlignment="1">
      <alignment/>
    </xf>
    <xf numFmtId="49" fontId="5" fillId="35" borderId="0" xfId="0" applyNumberFormat="1" applyFont="1" applyFill="1" applyAlignment="1">
      <alignment/>
    </xf>
    <xf numFmtId="38" fontId="6" fillId="0" borderId="0" xfId="0" applyNumberFormat="1" applyFont="1" applyAlignment="1">
      <alignment horizontal="left"/>
    </xf>
    <xf numFmtId="170" fontId="0" fillId="35" borderId="0" xfId="59" applyNumberFormat="1" applyFont="1" applyFill="1" applyAlignment="1" applyProtection="1">
      <alignment/>
      <protection/>
    </xf>
    <xf numFmtId="9" fontId="0" fillId="35" borderId="0" xfId="59" applyFont="1" applyFill="1" applyAlignment="1">
      <alignment/>
    </xf>
    <xf numFmtId="9" fontId="0" fillId="35" borderId="0" xfId="0" applyNumberFormat="1" applyFill="1" applyAlignment="1">
      <alignment/>
    </xf>
    <xf numFmtId="43" fontId="0" fillId="0" borderId="0" xfId="42" applyFont="1" applyAlignment="1" applyProtection="1">
      <alignment/>
      <protection/>
    </xf>
    <xf numFmtId="43" fontId="0" fillId="0" borderId="0" xfId="42" applyFont="1" applyFill="1" applyAlignment="1">
      <alignment/>
    </xf>
    <xf numFmtId="0" fontId="0" fillId="35" borderId="0" xfId="0" applyFont="1" applyFill="1" applyAlignment="1">
      <alignment/>
    </xf>
    <xf numFmtId="0" fontId="0" fillId="35" borderId="0" xfId="0" applyFont="1" applyFill="1" applyAlignment="1">
      <alignment horizontal="center"/>
    </xf>
    <xf numFmtId="3" fontId="0" fillId="0" borderId="0" xfId="0" applyNumberFormat="1" applyFont="1" applyBorder="1" applyAlignment="1">
      <alignment/>
    </xf>
    <xf numFmtId="170" fontId="0" fillId="0" borderId="0" xfId="59" applyNumberFormat="1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70" fontId="0" fillId="35" borderId="12" xfId="59" applyNumberFormat="1" applyFont="1" applyFill="1" applyBorder="1" applyAlignment="1" applyProtection="1">
      <alignment/>
      <protection/>
    </xf>
    <xf numFmtId="170" fontId="0" fillId="35" borderId="16" xfId="59" applyNumberFormat="1" applyFont="1" applyFill="1" applyBorder="1" applyAlignment="1" applyProtection="1">
      <alignment/>
      <protection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12" fillId="33" borderId="20" xfId="0" applyNumberFormat="1" applyFont="1" applyFill="1" applyBorder="1" applyAlignment="1">
      <alignment horizontal="center"/>
    </xf>
    <xf numFmtId="0" fontId="12" fillId="33" borderId="21" xfId="0" applyNumberFormat="1" applyFont="1" applyFill="1" applyBorder="1" applyAlignment="1">
      <alignment horizontal="center"/>
    </xf>
    <xf numFmtId="0" fontId="12" fillId="33" borderId="22" xfId="0" applyNumberFormat="1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6" fillId="0" borderId="0" xfId="0" applyFont="1" applyAlignment="1">
      <alignment horizontal="center"/>
    </xf>
    <xf numFmtId="0" fontId="6" fillId="33" borderId="23" xfId="0" applyFont="1" applyFill="1" applyBorder="1" applyAlignment="1">
      <alignment horizontal="center"/>
    </xf>
    <xf numFmtId="0" fontId="6" fillId="33" borderId="24" xfId="0" applyFont="1" applyFill="1" applyBorder="1" applyAlignment="1">
      <alignment horizontal="center"/>
    </xf>
    <xf numFmtId="43" fontId="0" fillId="0" borderId="0" xfId="42" applyFont="1" applyAlignment="1">
      <alignment horizontal="right"/>
    </xf>
    <xf numFmtId="165" fontId="0" fillId="34" borderId="0" xfId="0" applyNumberFormat="1" applyFill="1" applyAlignment="1">
      <alignment horizontal="center"/>
    </xf>
    <xf numFmtId="165" fontId="6" fillId="0" borderId="0" xfId="0" applyNumberFormat="1" applyFont="1" applyAlignment="1">
      <alignment horizontal="center"/>
    </xf>
    <xf numFmtId="0" fontId="31" fillId="0" borderId="0" xfId="0" applyFont="1" applyAlignment="1">
      <alignment/>
    </xf>
    <xf numFmtId="38" fontId="31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U38"/>
  <sheetViews>
    <sheetView tabSelected="1" zoomScalePageLayoutView="0" workbookViewId="0" topLeftCell="B2">
      <selection activeCell="D43" sqref="D43"/>
    </sheetView>
  </sheetViews>
  <sheetFormatPr defaultColWidth="9.140625" defaultRowHeight="12.75"/>
  <cols>
    <col min="1" max="1" width="14.421875" style="0" hidden="1" customWidth="1"/>
    <col min="2" max="2" width="15.421875" style="0" bestFit="1" customWidth="1"/>
    <col min="3" max="3" width="12.8515625" style="0" customWidth="1"/>
    <col min="4" max="5" width="9.28125" style="0" customWidth="1"/>
    <col min="6" max="6" width="9.00390625" style="0" bestFit="1" customWidth="1"/>
    <col min="7" max="7" width="15.7109375" style="0" customWidth="1"/>
    <col min="8" max="9" width="15.7109375" style="0" bestFit="1" customWidth="1"/>
    <col min="10" max="10" width="15.7109375" style="0" customWidth="1"/>
    <col min="11" max="12" width="15.7109375" style="0" bestFit="1" customWidth="1"/>
    <col min="13" max="13" width="12.8515625" style="0" customWidth="1"/>
    <col min="14" max="14" width="11.28125" style="0" customWidth="1"/>
    <col min="15" max="16" width="5.57421875" style="0" customWidth="1"/>
    <col min="17" max="17" width="11.140625" style="0" bestFit="1" customWidth="1"/>
    <col min="18" max="18" width="10.140625" style="0" bestFit="1" customWidth="1"/>
    <col min="19" max="19" width="10.140625" style="0" customWidth="1"/>
    <col min="20" max="20" width="11.140625" style="0" bestFit="1" customWidth="1"/>
    <col min="21" max="21" width="10.140625" style="0" bestFit="1" customWidth="1"/>
    <col min="22" max="22" width="14.140625" style="0" bestFit="1" customWidth="1"/>
    <col min="23" max="23" width="10.140625" style="0" bestFit="1" customWidth="1"/>
    <col min="24" max="25" width="5.7109375" style="0" customWidth="1"/>
    <col min="26" max="26" width="11.140625" style="0" bestFit="1" customWidth="1"/>
    <col min="27" max="27" width="10.140625" style="0" bestFit="1" customWidth="1"/>
    <col min="28" max="28" width="10.140625" style="0" customWidth="1"/>
    <col min="29" max="29" width="11.140625" style="0" bestFit="1" customWidth="1"/>
    <col min="30" max="30" width="10.7109375" style="0" customWidth="1"/>
    <col min="31" max="31" width="14.140625" style="0" bestFit="1" customWidth="1"/>
    <col min="32" max="32" width="10.140625" style="0" bestFit="1" customWidth="1"/>
    <col min="33" max="33" width="3.57421875" style="0" customWidth="1"/>
    <col min="34" max="34" width="7.28125" style="0" bestFit="1" customWidth="1"/>
    <col min="35" max="35" width="11.140625" style="0" bestFit="1" customWidth="1"/>
    <col min="36" max="36" width="10.140625" style="0" bestFit="1" customWidth="1"/>
    <col min="37" max="37" width="10.140625" style="0" customWidth="1"/>
    <col min="38" max="38" width="11.140625" style="0" bestFit="1" customWidth="1"/>
    <col min="39" max="39" width="10.140625" style="0" bestFit="1" customWidth="1"/>
    <col min="40" max="40" width="14.140625" style="0" bestFit="1" customWidth="1"/>
    <col min="41" max="41" width="10.140625" style="0" bestFit="1" customWidth="1"/>
    <col min="42" max="42" width="3.28125" style="0" customWidth="1"/>
    <col min="43" max="43" width="7.28125" style="0" bestFit="1" customWidth="1"/>
    <col min="44" max="44" width="11.140625" style="0" bestFit="1" customWidth="1"/>
    <col min="45" max="45" width="10.140625" style="0" bestFit="1" customWidth="1"/>
    <col min="46" max="46" width="10.140625" style="0" customWidth="1"/>
    <col min="47" max="47" width="11.140625" style="0" bestFit="1" customWidth="1"/>
    <col min="48" max="48" width="10.140625" style="0" bestFit="1" customWidth="1"/>
    <col min="49" max="49" width="14.140625" style="0" bestFit="1" customWidth="1"/>
    <col min="50" max="50" width="10.140625" style="0" bestFit="1" customWidth="1"/>
  </cols>
  <sheetData>
    <row r="1" spans="8:51" ht="15" customHeight="1" hidden="1">
      <c r="H1" s="35">
        <f>FLOOR((I$10-I$9)/29,1)</f>
        <v>12</v>
      </c>
      <c r="I1" s="35"/>
      <c r="J1" s="35"/>
      <c r="K1" s="35">
        <f>IF(L10&lt;L9,0,FLOOR((L$10-L$9)/29,1))</f>
        <v>0</v>
      </c>
      <c r="L1" s="34">
        <f>IF(MOD(M1,4)=0,C5+365,C5+364)</f>
        <v>43281</v>
      </c>
      <c r="M1" s="63">
        <f>IF(OR(MONTH($C$5)=1,MONTH($C$5)=2),YEAR($C$5),YEAR($C$5)+1)</f>
        <v>2018</v>
      </c>
      <c r="O1" s="82">
        <f>($C$6-$C$5)/365.25</f>
        <v>0.9965776865160849</v>
      </c>
      <c r="R1" s="35">
        <f>IF(R9="",0,FLOOR((R$10-R$9)/29,1))</f>
        <v>0</v>
      </c>
      <c r="S1" s="35"/>
      <c r="U1" s="35">
        <f>IF(U10&lt;=U9,0,IF(O1&lt;=1,0,FLOOR((U$10-U$9)/29,1)))</f>
        <v>0</v>
      </c>
      <c r="V1" s="34">
        <f>IF(O1&lt;=1,"",IF(MOD(W1,4)=0,R9+365,R9+364))</f>
      </c>
      <c r="W1" s="66">
        <f>M1+1</f>
        <v>2019</v>
      </c>
      <c r="X1">
        <f>O1-1</f>
        <v>-0.003422313483915085</v>
      </c>
      <c r="AA1" s="35">
        <f>IF(AA9="",0,FLOOR((AA$10-AA$9)/29,1))</f>
        <v>0</v>
      </c>
      <c r="AB1" s="35"/>
      <c r="AD1" s="35">
        <f>IF(AD10&lt;=AD9,0,IF(X1&lt;=1,0,FLOOR((AD$10-AD$9)/29,1)))</f>
        <v>0</v>
      </c>
      <c r="AE1" s="34">
        <f>IF(X1&lt;=1,"",IF(MOD(AF1,4)=0,AA9+365,AA9+364))</f>
      </c>
      <c r="AF1" s="66">
        <f>W1+1</f>
        <v>2020</v>
      </c>
      <c r="AG1">
        <f>X1-1</f>
        <v>-1.003422313483915</v>
      </c>
      <c r="AJ1" s="35">
        <f>IF(AJ9="",0,FLOOR((AJ$10-AJ$9)/29,1))</f>
        <v>0</v>
      </c>
      <c r="AK1" s="35"/>
      <c r="AM1" s="35">
        <f>IF(AM10&lt;=AM9,0,IF(AG1&lt;=1,0,FLOOR((AM$10-AM$9)/29,1)))</f>
        <v>0</v>
      </c>
      <c r="AN1" s="34">
        <f>IF(AG1&lt;=1,"",IF(MOD(AO1,4)=0,AJ9+365,AJ9+364))</f>
      </c>
      <c r="AO1" s="66">
        <f>AF1+1</f>
        <v>2021</v>
      </c>
      <c r="AP1" s="82">
        <f>AG1-1</f>
        <v>-2.003422313483915</v>
      </c>
      <c r="AS1" s="35">
        <f>IF(AS9="",0,FLOOR((AS$10-AS$9)/29,1))</f>
        <v>0</v>
      </c>
      <c r="AT1" s="35"/>
      <c r="AV1" s="35">
        <f>IF(AV10&lt;=AV9,0,IF(AP1&lt;=1,0,FLOOR((AV$10-AV$9)/29,1)))</f>
        <v>0</v>
      </c>
      <c r="AW1" s="34">
        <f>IF(AP1&lt;=1,"",IF(MOD(AX1,4)=0,AS9+365,AS9+364))</f>
      </c>
      <c r="AX1" s="66">
        <f>AO1+1</f>
        <v>2022</v>
      </c>
      <c r="AY1">
        <f>AP1-1</f>
        <v>-3.003422313483915</v>
      </c>
    </row>
    <row r="2" spans="1:37" ht="15">
      <c r="A2" s="1"/>
      <c r="B2" s="20" t="s">
        <v>65</v>
      </c>
      <c r="C2" s="77"/>
      <c r="D2" s="22" t="s">
        <v>70</v>
      </c>
      <c r="E2" s="24"/>
      <c r="F2" s="2"/>
      <c r="I2" s="3"/>
      <c r="J2" s="3"/>
      <c r="K2" s="3"/>
      <c r="L2" s="3"/>
      <c r="M2" s="3"/>
      <c r="N2" s="3"/>
      <c r="O2" s="3"/>
      <c r="P2" s="3"/>
      <c r="Q2" s="3"/>
      <c r="R2" s="4"/>
      <c r="S2" s="4"/>
      <c r="T2" s="4"/>
      <c r="U2" s="4"/>
      <c r="V2" s="4"/>
      <c r="W2" s="4"/>
      <c r="X2" s="4"/>
      <c r="Y2" s="4"/>
      <c r="Z2" s="3"/>
      <c r="AA2" s="3"/>
      <c r="AB2" s="3"/>
      <c r="AC2" s="3"/>
      <c r="AD2" s="3"/>
      <c r="AE2" s="3"/>
      <c r="AF2" s="5"/>
      <c r="AG2" s="5"/>
      <c r="AH2" s="5"/>
      <c r="AI2" s="5"/>
      <c r="AJ2" s="5"/>
      <c r="AK2" s="5"/>
    </row>
    <row r="3" spans="1:37" ht="14.25">
      <c r="A3" s="6"/>
      <c r="B3" s="21" t="s">
        <v>0</v>
      </c>
      <c r="C3" s="23" t="s">
        <v>50</v>
      </c>
      <c r="D3" s="22" t="s">
        <v>68</v>
      </c>
      <c r="E3" s="22"/>
      <c r="G3" s="26"/>
      <c r="I3" s="7"/>
      <c r="J3" s="7"/>
      <c r="K3" s="7"/>
      <c r="L3" s="7"/>
      <c r="M3" s="3"/>
      <c r="N3" s="3"/>
      <c r="O3" s="3"/>
      <c r="P3" s="3"/>
      <c r="Q3" s="3"/>
      <c r="R3" s="4"/>
      <c r="S3" s="4"/>
      <c r="T3" s="4"/>
      <c r="U3" s="4"/>
      <c r="V3" s="4"/>
      <c r="W3" s="4"/>
      <c r="X3" s="4"/>
      <c r="Y3" s="4"/>
      <c r="Z3" s="3"/>
      <c r="AA3" s="3"/>
      <c r="AB3" s="3"/>
      <c r="AC3" s="3"/>
      <c r="AD3" s="3"/>
      <c r="AE3" s="3"/>
      <c r="AF3" s="5"/>
      <c r="AG3" s="5"/>
      <c r="AH3" s="5"/>
      <c r="AI3" s="5"/>
      <c r="AJ3" s="5"/>
      <c r="AK3" s="5"/>
    </row>
    <row r="4" spans="1:251" ht="14.25">
      <c r="A4" s="6"/>
      <c r="B4" s="27" t="s">
        <v>2</v>
      </c>
      <c r="C4" s="23" t="s">
        <v>51</v>
      </c>
      <c r="D4" s="22" t="s">
        <v>69</v>
      </c>
      <c r="E4" s="22"/>
      <c r="F4" s="95"/>
      <c r="G4" s="26"/>
      <c r="I4" s="3"/>
      <c r="J4" s="3"/>
      <c r="K4" s="3"/>
      <c r="L4" s="3"/>
      <c r="M4" s="3"/>
      <c r="N4" s="3"/>
      <c r="O4" s="3"/>
      <c r="P4" s="3"/>
      <c r="Q4" s="3"/>
      <c r="R4" s="4"/>
      <c r="S4" s="4"/>
      <c r="T4" s="4"/>
      <c r="U4" s="4"/>
      <c r="V4" s="4"/>
      <c r="W4" s="4"/>
      <c r="X4" s="4"/>
      <c r="Y4" s="4"/>
      <c r="Z4" s="3"/>
      <c r="AA4" s="3"/>
      <c r="AB4" s="3"/>
      <c r="AC4" s="3"/>
      <c r="AD4" s="3"/>
      <c r="AE4" s="3"/>
      <c r="AF4" s="5"/>
      <c r="AG4" s="5"/>
      <c r="AH4" s="5"/>
      <c r="AI4" s="5"/>
      <c r="AJ4" s="5"/>
      <c r="AK4" s="5"/>
      <c r="IP4" s="36"/>
      <c r="IQ4" s="34"/>
    </row>
    <row r="5" spans="1:255" ht="15">
      <c r="A5" s="6"/>
      <c r="B5" s="27" t="s">
        <v>17</v>
      </c>
      <c r="C5" s="78">
        <v>42917</v>
      </c>
      <c r="D5" s="25" t="s">
        <v>3</v>
      </c>
      <c r="E5" s="25" t="s">
        <v>66</v>
      </c>
      <c r="F5" s="102"/>
      <c r="G5" s="63"/>
      <c r="I5" s="3"/>
      <c r="J5" s="3"/>
      <c r="K5" s="3"/>
      <c r="L5" s="3"/>
      <c r="M5" s="3"/>
      <c r="N5" s="3"/>
      <c r="O5" s="3"/>
      <c r="P5" s="3"/>
      <c r="Q5" s="3"/>
      <c r="R5" s="9"/>
      <c r="S5" s="9"/>
      <c r="T5" s="9"/>
      <c r="U5" s="4"/>
      <c r="V5" s="4"/>
      <c r="W5" s="4"/>
      <c r="X5" s="4"/>
      <c r="Y5" s="4"/>
      <c r="Z5" s="3"/>
      <c r="AA5" s="10"/>
      <c r="AB5" s="10"/>
      <c r="AC5" s="10"/>
      <c r="AD5" s="10"/>
      <c r="AE5" s="10"/>
      <c r="AF5" s="10"/>
      <c r="AG5" s="10"/>
      <c r="AH5" s="10"/>
      <c r="AI5" s="5"/>
      <c r="AJ5" s="5"/>
      <c r="AK5" s="5"/>
      <c r="IP5" s="36"/>
      <c r="IQ5" s="34"/>
      <c r="IR5" s="36"/>
      <c r="IS5" s="36"/>
      <c r="IU5" s="34"/>
    </row>
    <row r="6" spans="1:255" ht="15.75" thickBot="1">
      <c r="A6" s="6"/>
      <c r="B6" s="27" t="s">
        <v>18</v>
      </c>
      <c r="C6" s="79">
        <v>43281</v>
      </c>
      <c r="D6" s="25" t="s">
        <v>64</v>
      </c>
      <c r="E6" s="25"/>
      <c r="F6" s="83">
        <v>0.03</v>
      </c>
      <c r="G6" s="63"/>
      <c r="H6" s="34"/>
      <c r="I6" s="3"/>
      <c r="J6" s="3"/>
      <c r="K6" s="3"/>
      <c r="L6" s="3"/>
      <c r="M6" s="3"/>
      <c r="N6" s="3"/>
      <c r="O6" s="3"/>
      <c r="P6" s="3"/>
      <c r="Q6" s="3"/>
      <c r="R6" s="9"/>
      <c r="S6" s="9"/>
      <c r="T6" s="9"/>
      <c r="U6" s="4"/>
      <c r="V6" s="4"/>
      <c r="W6" s="4"/>
      <c r="X6" s="4"/>
      <c r="Y6" s="4"/>
      <c r="Z6" s="3"/>
      <c r="AA6" s="10"/>
      <c r="AB6" s="10"/>
      <c r="AC6" s="10"/>
      <c r="AD6" s="10"/>
      <c r="AE6" s="10"/>
      <c r="AF6" s="10"/>
      <c r="AG6" s="10"/>
      <c r="AH6" s="10"/>
      <c r="AI6" s="5"/>
      <c r="AJ6" s="5"/>
      <c r="AK6" s="5"/>
      <c r="IP6" s="36"/>
      <c r="IQ6" s="34"/>
      <c r="IR6" s="36"/>
      <c r="IS6" s="36"/>
      <c r="IU6" s="34"/>
    </row>
    <row r="7" spans="1:255" ht="16.5" thickBot="1">
      <c r="A7" s="6"/>
      <c r="B7" s="67" t="s">
        <v>53</v>
      </c>
      <c r="C7" s="81">
        <v>187000</v>
      </c>
      <c r="D7" s="75" t="s">
        <v>59</v>
      </c>
      <c r="E7" s="11"/>
      <c r="F7" s="80">
        <v>0.61</v>
      </c>
      <c r="G7" s="8"/>
      <c r="H7" s="8"/>
      <c r="I7" s="120" t="s">
        <v>20</v>
      </c>
      <c r="J7" s="121"/>
      <c r="K7" s="121"/>
      <c r="L7" s="121"/>
      <c r="M7" s="121"/>
      <c r="N7" s="122"/>
      <c r="O7" s="37"/>
      <c r="P7" s="37"/>
      <c r="Q7" s="8"/>
      <c r="R7" s="120" t="s">
        <v>21</v>
      </c>
      <c r="S7" s="121"/>
      <c r="T7" s="121"/>
      <c r="U7" s="121"/>
      <c r="V7" s="121"/>
      <c r="W7" s="122"/>
      <c r="X7" s="37"/>
      <c r="Y7" s="37"/>
      <c r="Z7" s="8"/>
      <c r="AA7" s="120" t="s">
        <v>24</v>
      </c>
      <c r="AB7" s="121"/>
      <c r="AC7" s="121"/>
      <c r="AD7" s="121"/>
      <c r="AE7" s="121"/>
      <c r="AF7" s="122"/>
      <c r="AG7" s="37"/>
      <c r="AH7" s="37"/>
      <c r="AI7" s="8"/>
      <c r="AJ7" s="120" t="s">
        <v>25</v>
      </c>
      <c r="AK7" s="121"/>
      <c r="AL7" s="121"/>
      <c r="AM7" s="121"/>
      <c r="AN7" s="121"/>
      <c r="AO7" s="122"/>
      <c r="AP7" s="37"/>
      <c r="AQ7" s="37"/>
      <c r="AR7" s="8"/>
      <c r="AS7" s="120" t="s">
        <v>26</v>
      </c>
      <c r="AT7" s="121"/>
      <c r="AU7" s="121"/>
      <c r="AV7" s="121"/>
      <c r="AW7" s="121"/>
      <c r="AX7" s="122"/>
      <c r="IP7" s="36"/>
      <c r="IQ7" s="34"/>
      <c r="IR7" s="36"/>
      <c r="IS7" s="36"/>
      <c r="IU7" s="34"/>
    </row>
    <row r="8" spans="2:255" ht="15">
      <c r="B8" s="15"/>
      <c r="C8" s="15"/>
      <c r="D8" s="15"/>
      <c r="E8" s="15"/>
      <c r="F8" s="15"/>
      <c r="G8" s="16"/>
      <c r="H8" s="17"/>
      <c r="I8" s="17" t="s">
        <v>16</v>
      </c>
      <c r="J8" s="17"/>
      <c r="K8" s="17"/>
      <c r="L8" s="17" t="s">
        <v>16</v>
      </c>
      <c r="M8" s="19"/>
      <c r="N8" s="18"/>
      <c r="O8" s="18"/>
      <c r="P8" s="18"/>
      <c r="Q8" s="17"/>
      <c r="R8" s="17" t="s">
        <v>16</v>
      </c>
      <c r="S8" s="17"/>
      <c r="T8" s="17"/>
      <c r="U8" s="17" t="s">
        <v>16</v>
      </c>
      <c r="V8" s="19"/>
      <c r="W8" s="18"/>
      <c r="X8" s="18"/>
      <c r="Y8" s="18"/>
      <c r="Z8" s="17"/>
      <c r="AA8" s="17" t="s">
        <v>16</v>
      </c>
      <c r="AB8" s="17"/>
      <c r="AC8" s="17"/>
      <c r="AD8" s="17" t="s">
        <v>16</v>
      </c>
      <c r="AE8" s="19"/>
      <c r="AF8" s="18"/>
      <c r="AG8" s="18"/>
      <c r="AH8" s="18"/>
      <c r="AI8" s="17"/>
      <c r="AJ8" s="17" t="s">
        <v>16</v>
      </c>
      <c r="AK8" s="17"/>
      <c r="AL8" s="17"/>
      <c r="AM8" s="17" t="s">
        <v>16</v>
      </c>
      <c r="AN8" s="19"/>
      <c r="AO8" s="18"/>
      <c r="AP8" s="18"/>
      <c r="AQ8" s="18"/>
      <c r="AR8" s="17"/>
      <c r="AS8" s="17" t="s">
        <v>16</v>
      </c>
      <c r="AT8" s="17"/>
      <c r="AU8" s="17"/>
      <c r="AV8" s="17" t="s">
        <v>16</v>
      </c>
      <c r="AW8" s="19"/>
      <c r="AX8" s="18"/>
      <c r="IP8" s="36"/>
      <c r="IQ8" s="34"/>
      <c r="IR8" s="36"/>
      <c r="IS8" s="36"/>
      <c r="IU8" s="34"/>
    </row>
    <row r="9" spans="2:255" ht="15">
      <c r="B9" s="15"/>
      <c r="C9" s="15"/>
      <c r="D9" s="19" t="s">
        <v>27</v>
      </c>
      <c r="E9" s="19" t="s">
        <v>55</v>
      </c>
      <c r="F9" s="15"/>
      <c r="G9" s="16" t="s">
        <v>9</v>
      </c>
      <c r="H9" s="17" t="str">
        <f>J33</f>
        <v>FY 2018</v>
      </c>
      <c r="I9" s="33">
        <f>C5</f>
        <v>42917</v>
      </c>
      <c r="J9" s="33" t="s">
        <v>57</v>
      </c>
      <c r="K9" s="17" t="str">
        <f>J34</f>
        <v>FY 2019</v>
      </c>
      <c r="L9" s="33">
        <f>IF($C$6&lt;=I33,$C$6,I33+1)</f>
        <v>43281</v>
      </c>
      <c r="M9" s="19" t="s">
        <v>15</v>
      </c>
      <c r="N9" s="18"/>
      <c r="O9" s="18"/>
      <c r="P9" s="18"/>
      <c r="Q9" s="17" t="str">
        <f>J34</f>
        <v>FY 2019</v>
      </c>
      <c r="R9" s="33">
        <f>IF(O1&gt;1,L10+1,"")</f>
      </c>
      <c r="S9" s="33" t="s">
        <v>57</v>
      </c>
      <c r="T9" s="17" t="str">
        <f>J35</f>
        <v>FY 2020</v>
      </c>
      <c r="U9" s="33">
        <f>IF(O1&lt;=1,"",IF($C$6&lt;=I34,$C$6,I34+1))</f>
      </c>
      <c r="V9" s="19" t="s">
        <v>15</v>
      </c>
      <c r="W9" s="18"/>
      <c r="X9" s="18"/>
      <c r="Y9" s="18"/>
      <c r="Z9" s="17" t="str">
        <f>J35</f>
        <v>FY 2020</v>
      </c>
      <c r="AA9" s="33">
        <f>IF(X1&gt;1,U10+1,"")</f>
      </c>
      <c r="AB9" s="33" t="s">
        <v>57</v>
      </c>
      <c r="AC9" s="17" t="str">
        <f>J36</f>
        <v>FY 2021</v>
      </c>
      <c r="AD9" s="33">
        <f>IF(X1&lt;=1,"",IF($C$6&lt;=I35,$C$6,I35+1))</f>
      </c>
      <c r="AE9" s="19" t="s">
        <v>15</v>
      </c>
      <c r="AF9" s="18"/>
      <c r="AG9" s="18"/>
      <c r="AH9" s="18"/>
      <c r="AI9" s="17" t="str">
        <f>J36</f>
        <v>FY 2021</v>
      </c>
      <c r="AJ9" s="33">
        <f>IF(AG1&gt;1,AD10+1,"")</f>
      </c>
      <c r="AK9" s="33" t="s">
        <v>57</v>
      </c>
      <c r="AL9" s="17" t="str">
        <f>J37</f>
        <v>FY 2022</v>
      </c>
      <c r="AM9" s="33">
        <f>IF(AG1&lt;=1,"",IF($C$6&lt;=I36,$C$6,I36+1))</f>
      </c>
      <c r="AN9" s="19" t="s">
        <v>15</v>
      </c>
      <c r="AO9" s="18"/>
      <c r="AP9" s="18"/>
      <c r="AQ9" s="18"/>
      <c r="AR9" s="17" t="str">
        <f>J37</f>
        <v>FY 2022</v>
      </c>
      <c r="AS9" s="33">
        <f>IF(AP1&gt;1,AM10+1,"")</f>
      </c>
      <c r="AT9" s="33" t="s">
        <v>57</v>
      </c>
      <c r="AU9" s="17" t="str">
        <f>J38</f>
        <v>FY 2023</v>
      </c>
      <c r="AV9" s="33">
        <f>IF(AP1&lt;=1,"",IF($C$6&lt;=I37,$C$6,I37+1))</f>
      </c>
      <c r="AW9" s="19" t="s">
        <v>15</v>
      </c>
      <c r="AX9" s="18"/>
      <c r="IP9" s="36"/>
      <c r="IQ9" s="34"/>
      <c r="IR9" s="36"/>
      <c r="IS9" s="36"/>
      <c r="IU9" s="34"/>
    </row>
    <row r="10" spans="1:255" ht="15">
      <c r="A10" s="14"/>
      <c r="B10" s="19" t="s">
        <v>4</v>
      </c>
      <c r="C10" s="19" t="s">
        <v>5</v>
      </c>
      <c r="D10" s="19" t="s">
        <v>28</v>
      </c>
      <c r="E10" s="19" t="s">
        <v>56</v>
      </c>
      <c r="F10" s="19" t="s">
        <v>6</v>
      </c>
      <c r="G10" s="16" t="s">
        <v>7</v>
      </c>
      <c r="H10" s="16" t="s">
        <v>7</v>
      </c>
      <c r="I10" s="33">
        <f>IF(C6&lt;=I33,C6,I33)</f>
        <v>43281</v>
      </c>
      <c r="J10" s="33" t="s">
        <v>56</v>
      </c>
      <c r="K10" s="19" t="s">
        <v>7</v>
      </c>
      <c r="L10" s="33">
        <f>IF(O1&lt;=1,$C$6,L1)</f>
        <v>43281</v>
      </c>
      <c r="M10" s="19" t="s">
        <v>7</v>
      </c>
      <c r="N10" s="19" t="s">
        <v>8</v>
      </c>
      <c r="O10" s="19"/>
      <c r="P10" s="19" t="s">
        <v>6</v>
      </c>
      <c r="Q10" s="16" t="s">
        <v>7</v>
      </c>
      <c r="R10" s="33">
        <f>IF(O1&lt;=1,"",IF($C$6&lt;=I34,$C$6,I34))</f>
      </c>
      <c r="S10" s="33" t="s">
        <v>56</v>
      </c>
      <c r="T10" s="19" t="s">
        <v>7</v>
      </c>
      <c r="U10" s="33">
        <f>IF(U9="","",IF(X1&lt;=1,$C$6,V1))</f>
      </c>
      <c r="V10" s="19" t="s">
        <v>7</v>
      </c>
      <c r="W10" s="19" t="s">
        <v>8</v>
      </c>
      <c r="X10" s="19"/>
      <c r="Y10" s="19" t="s">
        <v>6</v>
      </c>
      <c r="Z10" s="16" t="s">
        <v>7</v>
      </c>
      <c r="AA10" s="33">
        <f>IF(X1&lt;=1,"",IF($C$6&lt;=I35,$C$6,I35))</f>
      </c>
      <c r="AB10" s="33" t="s">
        <v>56</v>
      </c>
      <c r="AC10" s="19" t="s">
        <v>7</v>
      </c>
      <c r="AD10" s="33">
        <f>IF(AD9="","",IF(AG1&lt;=1,$C$6,AE1))</f>
      </c>
      <c r="AE10" s="19" t="s">
        <v>7</v>
      </c>
      <c r="AF10" s="19" t="s">
        <v>8</v>
      </c>
      <c r="AG10" s="19"/>
      <c r="AH10" s="19" t="s">
        <v>6</v>
      </c>
      <c r="AI10" s="16" t="s">
        <v>7</v>
      </c>
      <c r="AJ10" s="33">
        <f>IF(AG1&lt;=1,"",IF($C$6&lt;=I36,$C$6,I36))</f>
      </c>
      <c r="AK10" s="33" t="s">
        <v>56</v>
      </c>
      <c r="AL10" s="19" t="s">
        <v>7</v>
      </c>
      <c r="AM10" s="33">
        <f>IF(AM9="","",IF(AP1&lt;=1,$C$6,AN1))</f>
      </c>
      <c r="AN10" s="19" t="s">
        <v>7</v>
      </c>
      <c r="AO10" s="19" t="s">
        <v>8</v>
      </c>
      <c r="AP10" s="19"/>
      <c r="AQ10" s="19" t="s">
        <v>6</v>
      </c>
      <c r="AR10" s="16" t="s">
        <v>7</v>
      </c>
      <c r="AS10" s="33">
        <f>IF(AP1&lt;=1,"",IF($C$6&lt;=I37,$C$6,I37))</f>
      </c>
      <c r="AT10" s="33" t="s">
        <v>56</v>
      </c>
      <c r="AU10" s="19" t="s">
        <v>7</v>
      </c>
      <c r="AV10" s="33">
        <f>IF(AV9="","",IF(AY1&lt;=1,$C$6,AW1))</f>
      </c>
      <c r="AW10" s="19" t="s">
        <v>7</v>
      </c>
      <c r="AX10" s="19" t="s">
        <v>8</v>
      </c>
      <c r="IP10" s="36"/>
      <c r="IQ10" s="34"/>
      <c r="IR10" s="36"/>
      <c r="IS10" s="36"/>
      <c r="IU10" s="34"/>
    </row>
    <row r="11" spans="9:49" ht="12.75">
      <c r="I11" s="15"/>
      <c r="J11" s="15"/>
      <c r="L11" s="15"/>
      <c r="M11" s="15"/>
      <c r="R11" s="15"/>
      <c r="S11" s="15"/>
      <c r="U11" s="15"/>
      <c r="V11" s="15"/>
      <c r="AA11" s="15"/>
      <c r="AB11" s="15"/>
      <c r="AD11" s="15"/>
      <c r="AE11" s="15"/>
      <c r="AJ11" s="15"/>
      <c r="AK11" s="15"/>
      <c r="AM11" s="15"/>
      <c r="AN11" s="15"/>
      <c r="AS11" s="15"/>
      <c r="AT11" s="15"/>
      <c r="AV11" s="15"/>
      <c r="AW11" s="15"/>
    </row>
    <row r="12" spans="2:50" ht="12.75">
      <c r="B12" s="109"/>
      <c r="C12" s="95" t="s">
        <v>52</v>
      </c>
      <c r="D12" s="96" t="s">
        <v>58</v>
      </c>
      <c r="E12" s="97">
        <v>0</v>
      </c>
      <c r="F12" s="98">
        <v>0.1</v>
      </c>
      <c r="G12" s="99">
        <v>100000</v>
      </c>
      <c r="H12" s="13">
        <f>IF(G12&gt;$C$7,$C$7*($H$1/12),G12*($H$1/12))</f>
        <v>100000</v>
      </c>
      <c r="I12" s="30">
        <f>H12*F12</f>
        <v>10000</v>
      </c>
      <c r="J12" s="104">
        <f aca="true" t="shared" si="0" ref="J12:J27">$E12</f>
        <v>0</v>
      </c>
      <c r="K12" s="13">
        <f>IF($G12="*",$C$7*(1+J12),G12*(1+J12))</f>
        <v>100000</v>
      </c>
      <c r="L12" s="30">
        <f aca="true" t="shared" si="1" ref="L12:L27">K12*($K$1/12)*F12</f>
        <v>0</v>
      </c>
      <c r="M12" s="31">
        <f>ROUND((L12+I12),0)</f>
        <v>10000</v>
      </c>
      <c r="N12" s="13">
        <f aca="true" t="shared" si="2" ref="N12:N27">IF($D12="F",ROUND((I12*$G$33+L12*$G$34),0),IF(D12="P",ROUND((I12*$H$33+L12*$H$34),0),0))</f>
        <v>3400</v>
      </c>
      <c r="O12" s="13"/>
      <c r="P12" s="105">
        <f>$F12</f>
        <v>0.1</v>
      </c>
      <c r="Q12" s="13">
        <f aca="true" t="shared" si="3" ref="Q12:Q27">IF($O$1&gt;1,K12,0)</f>
        <v>0</v>
      </c>
      <c r="R12" s="30">
        <f>Q12*(R$1/12)*$P12</f>
        <v>0</v>
      </c>
      <c r="S12" s="76">
        <f aca="true" t="shared" si="4" ref="S12:S27">J12</f>
        <v>0</v>
      </c>
      <c r="T12" s="13">
        <f>Q12*(1+S12)</f>
        <v>0</v>
      </c>
      <c r="U12" s="30">
        <f>T12*(U$1/12)*$P12</f>
        <v>0</v>
      </c>
      <c r="V12" s="30">
        <f>ROUND((R12+U12),0)</f>
        <v>0</v>
      </c>
      <c r="W12" s="13">
        <f aca="true" t="shared" si="5" ref="W12:W27">IF($D12="F",ROUND((R12*$G$34+U12*$G$35),0),IF($D12="P",ROUND((R12*$H$34+U12*$H$35),0),0))</f>
        <v>0</v>
      </c>
      <c r="Y12" s="106">
        <f>P12</f>
        <v>0.1</v>
      </c>
      <c r="Z12" s="13">
        <f aca="true" t="shared" si="6" ref="Z12:Z27">IF($X$1&gt;1,T12,0)</f>
        <v>0</v>
      </c>
      <c r="AA12" s="30">
        <f>Z12*(AA$1/12)*$Y12</f>
        <v>0</v>
      </c>
      <c r="AB12" s="76">
        <f>S12</f>
        <v>0</v>
      </c>
      <c r="AC12" s="13">
        <f>Z12*(1+AB12)</f>
        <v>0</v>
      </c>
      <c r="AD12" s="30">
        <f>AC12*(AD$1/12)*$Y12</f>
        <v>0</v>
      </c>
      <c r="AE12" s="30">
        <f>ROUND((AA12+AD12),0)</f>
        <v>0</v>
      </c>
      <c r="AF12" s="13">
        <f aca="true" t="shared" si="7" ref="AF12:AF27">IF($D12="F",ROUND((AA12*$G$35+AD12*$G$36),0),IF($D12="P",ROUND((AA12*$H$35+AD12*$H$36),0),0))</f>
        <v>0</v>
      </c>
      <c r="AH12" s="76">
        <f>Y12</f>
        <v>0.1</v>
      </c>
      <c r="AI12" s="13">
        <f>IF($AG$1&gt;1,AC12,0)</f>
        <v>0</v>
      </c>
      <c r="AJ12" s="30">
        <f>AI12*(AJ$1/12)*$AH12</f>
        <v>0</v>
      </c>
      <c r="AK12" s="76">
        <f>AB12</f>
        <v>0</v>
      </c>
      <c r="AL12" s="13">
        <f>AI12*(1+AK12)</f>
        <v>0</v>
      </c>
      <c r="AM12" s="30">
        <f>AL12*(AM$1/12)*$AH12</f>
        <v>0</v>
      </c>
      <c r="AN12" s="30">
        <f>ROUND((AJ12+AM12),0)</f>
        <v>0</v>
      </c>
      <c r="AO12" s="13">
        <f aca="true" t="shared" si="8" ref="AO12:AO27">IF($D12="F",ROUND((AJ12*$G$36+AM12*$G$37),0),IF($D12="P",ROUND((AJ12*$H$36+AM12*$H$37),0),0))</f>
        <v>0</v>
      </c>
      <c r="AQ12" s="100">
        <f>AH12</f>
        <v>0.1</v>
      </c>
      <c r="AR12" s="13">
        <f>IF(AP$1&gt;1,AL12,0)</f>
        <v>0</v>
      </c>
      <c r="AS12" s="30">
        <f>AR12*(AS$1/12)*$AQ12</f>
        <v>0</v>
      </c>
      <c r="AT12" s="76">
        <f>AK12</f>
        <v>0</v>
      </c>
      <c r="AU12" s="13">
        <f>AR12*(1+AT12)</f>
        <v>0</v>
      </c>
      <c r="AV12" s="30">
        <f>AU12*(AV$1/12)*$AQ12</f>
        <v>0</v>
      </c>
      <c r="AW12" s="30">
        <f>ROUND((AS12+AV12),0)</f>
        <v>0</v>
      </c>
      <c r="AX12" s="13">
        <f aca="true" t="shared" si="9" ref="AX12:AX27">IF($D12="F",ROUND((AS12*$G$37+AV12*$G$38),0),IF($D12="P",ROUND((AS12*$H$37+AV12*$H$38),0),0))</f>
        <v>0</v>
      </c>
    </row>
    <row r="13" spans="2:50" ht="12.75">
      <c r="B13" s="109"/>
      <c r="C13" s="109"/>
      <c r="D13" s="110" t="s">
        <v>72</v>
      </c>
      <c r="E13" s="97">
        <v>0</v>
      </c>
      <c r="F13" s="98">
        <v>0</v>
      </c>
      <c r="G13" s="99">
        <v>0</v>
      </c>
      <c r="H13" s="13">
        <f aca="true" t="shared" si="10" ref="H13:H27">IF(G13&gt;$C$7,$C$7*($H$1/12),G13*($H$1/12))</f>
        <v>0</v>
      </c>
      <c r="I13" s="30">
        <f aca="true" t="shared" si="11" ref="I13:I27">H13*F13</f>
        <v>0</v>
      </c>
      <c r="J13" s="76">
        <f t="shared" si="0"/>
        <v>0</v>
      </c>
      <c r="K13" s="13">
        <f aca="true" t="shared" si="12" ref="K13:K27">IF($G13="*",$C$7*(1+J13),G13*(1+J13))</f>
        <v>0</v>
      </c>
      <c r="L13" s="30">
        <f t="shared" si="1"/>
        <v>0</v>
      </c>
      <c r="M13" s="31">
        <f aca="true" t="shared" si="13" ref="M13:M27">ROUND((L13+I13),0)</f>
        <v>0</v>
      </c>
      <c r="N13" s="13">
        <f t="shared" si="2"/>
        <v>0</v>
      </c>
      <c r="O13" s="13"/>
      <c r="P13" s="105">
        <f aca="true" t="shared" si="14" ref="P13:P27">$F13</f>
        <v>0</v>
      </c>
      <c r="Q13" s="13">
        <f t="shared" si="3"/>
        <v>0</v>
      </c>
      <c r="R13" s="30">
        <f>Q13*(R$1/12)*$P13</f>
        <v>0</v>
      </c>
      <c r="S13" s="76">
        <f t="shared" si="4"/>
        <v>0</v>
      </c>
      <c r="T13" s="13">
        <f aca="true" t="shared" si="15" ref="T13:T27">Q13*(1+S13)</f>
        <v>0</v>
      </c>
      <c r="U13" s="30">
        <f>T13*(U$1/12)*$P13</f>
        <v>0</v>
      </c>
      <c r="V13" s="30">
        <f aca="true" t="shared" si="16" ref="V13:V27">ROUND((R13+U13),0)</f>
        <v>0</v>
      </c>
      <c r="W13" s="13">
        <f t="shared" si="5"/>
        <v>0</v>
      </c>
      <c r="Y13" s="106">
        <f aca="true" t="shared" si="17" ref="Y13:Y27">P13</f>
        <v>0</v>
      </c>
      <c r="Z13" s="13">
        <f t="shared" si="6"/>
        <v>0</v>
      </c>
      <c r="AA13" s="30">
        <f>Z13*(AA$1/12)*$Y13</f>
        <v>0</v>
      </c>
      <c r="AB13" s="76">
        <f aca="true" t="shared" si="18" ref="AB13:AB27">S13</f>
        <v>0</v>
      </c>
      <c r="AC13" s="13">
        <f aca="true" t="shared" si="19" ref="AC13:AC27">Z13*(1+AB13)</f>
        <v>0</v>
      </c>
      <c r="AD13" s="30">
        <f aca="true" t="shared" si="20" ref="AD13:AD27">AC13*(AD$1/12)*$Y13</f>
        <v>0</v>
      </c>
      <c r="AE13" s="30">
        <f aca="true" t="shared" si="21" ref="AE13:AE27">ROUND((AA13+AD13),0)</f>
        <v>0</v>
      </c>
      <c r="AF13" s="13">
        <f t="shared" si="7"/>
        <v>0</v>
      </c>
      <c r="AH13" s="76">
        <f aca="true" t="shared" si="22" ref="AH13:AH27">Y13</f>
        <v>0</v>
      </c>
      <c r="AI13" s="13">
        <f>IF($AG$1&gt;1,AC13,0)</f>
        <v>0</v>
      </c>
      <c r="AJ13" s="30">
        <f aca="true" t="shared" si="23" ref="AJ13:AJ27">AI13*(AJ$1/12)*$AH13</f>
        <v>0</v>
      </c>
      <c r="AK13" s="76">
        <f aca="true" t="shared" si="24" ref="AK13:AK27">AB13</f>
        <v>0</v>
      </c>
      <c r="AL13" s="13">
        <f aca="true" t="shared" si="25" ref="AL13:AL27">AI13*(1+AK13)</f>
        <v>0</v>
      </c>
      <c r="AM13" s="30">
        <f aca="true" t="shared" si="26" ref="AM13:AM27">AL13*(AM$1/12)*$AH13</f>
        <v>0</v>
      </c>
      <c r="AN13" s="30">
        <f aca="true" t="shared" si="27" ref="AN13:AN27">ROUND((AJ13+AM13),0)</f>
        <v>0</v>
      </c>
      <c r="AO13" s="13">
        <f t="shared" si="8"/>
        <v>0</v>
      </c>
      <c r="AQ13" s="100">
        <f aca="true" t="shared" si="28" ref="AQ13:AQ27">AH13</f>
        <v>0</v>
      </c>
      <c r="AR13" s="13">
        <f>IF(AP$1&gt;1,AL13,0)</f>
        <v>0</v>
      </c>
      <c r="AS13" s="30">
        <f aca="true" t="shared" si="29" ref="AS13:AS27">AR13*(AS$1/12)*$AQ13</f>
        <v>0</v>
      </c>
      <c r="AT13" s="76">
        <f aca="true" t="shared" si="30" ref="AT13:AT27">AK13</f>
        <v>0</v>
      </c>
      <c r="AU13" s="13">
        <f aca="true" t="shared" si="31" ref="AU13:AU27">AR13*(1+AT13)</f>
        <v>0</v>
      </c>
      <c r="AV13" s="30">
        <f aca="true" t="shared" si="32" ref="AV13:AV27">AU13*(AV$1/12)*$AQ13</f>
        <v>0</v>
      </c>
      <c r="AW13" s="30">
        <f aca="true" t="shared" si="33" ref="AW13:AW27">ROUND((AS13+AV13),0)</f>
        <v>0</v>
      </c>
      <c r="AX13" s="13">
        <f t="shared" si="9"/>
        <v>0</v>
      </c>
    </row>
    <row r="14" spans="2:50" ht="12.75">
      <c r="B14" s="95"/>
      <c r="C14" s="95"/>
      <c r="D14" s="96"/>
      <c r="E14" s="97"/>
      <c r="F14" s="98"/>
      <c r="G14" s="99"/>
      <c r="H14" s="13">
        <f t="shared" si="10"/>
        <v>0</v>
      </c>
      <c r="I14" s="30">
        <f t="shared" si="11"/>
        <v>0</v>
      </c>
      <c r="J14" s="76">
        <f t="shared" si="0"/>
        <v>0</v>
      </c>
      <c r="K14" s="13">
        <f t="shared" si="12"/>
        <v>0</v>
      </c>
      <c r="L14" s="30">
        <f t="shared" si="1"/>
        <v>0</v>
      </c>
      <c r="M14" s="31">
        <f t="shared" si="13"/>
        <v>0</v>
      </c>
      <c r="N14" s="13">
        <f t="shared" si="2"/>
        <v>0</v>
      </c>
      <c r="O14" s="13"/>
      <c r="P14" s="105">
        <f t="shared" si="14"/>
        <v>0</v>
      </c>
      <c r="Q14" s="13">
        <f t="shared" si="3"/>
        <v>0</v>
      </c>
      <c r="R14" s="30">
        <f aca="true" t="shared" si="34" ref="R14:R27">Q14*(R$1/12)*$P14</f>
        <v>0</v>
      </c>
      <c r="S14" s="76">
        <f t="shared" si="4"/>
        <v>0</v>
      </c>
      <c r="T14" s="13">
        <f t="shared" si="15"/>
        <v>0</v>
      </c>
      <c r="U14" s="30">
        <f aca="true" t="shared" si="35" ref="U14:U27">T14*(U$1/12)*$P14</f>
        <v>0</v>
      </c>
      <c r="V14" s="30">
        <f t="shared" si="16"/>
        <v>0</v>
      </c>
      <c r="W14" s="13">
        <f t="shared" si="5"/>
        <v>0</v>
      </c>
      <c r="Y14" s="106">
        <f t="shared" si="17"/>
        <v>0</v>
      </c>
      <c r="Z14" s="13">
        <f t="shared" si="6"/>
        <v>0</v>
      </c>
      <c r="AA14" s="30">
        <f aca="true" t="shared" si="36" ref="AA14:AA27">Z14*(AA$1/12)*$Y14</f>
        <v>0</v>
      </c>
      <c r="AB14" s="76">
        <f t="shared" si="18"/>
        <v>0</v>
      </c>
      <c r="AC14" s="13">
        <f t="shared" si="19"/>
        <v>0</v>
      </c>
      <c r="AD14" s="30">
        <f t="shared" si="20"/>
        <v>0</v>
      </c>
      <c r="AE14" s="30">
        <f t="shared" si="21"/>
        <v>0</v>
      </c>
      <c r="AF14" s="13">
        <f t="shared" si="7"/>
        <v>0</v>
      </c>
      <c r="AH14" s="76">
        <f t="shared" si="22"/>
        <v>0</v>
      </c>
      <c r="AI14" s="13">
        <f aca="true" t="shared" si="37" ref="AI14:AI27">IF($AG$1&gt;1,AC14,0)</f>
        <v>0</v>
      </c>
      <c r="AJ14" s="30">
        <f t="shared" si="23"/>
        <v>0</v>
      </c>
      <c r="AK14" s="76">
        <f t="shared" si="24"/>
        <v>0</v>
      </c>
      <c r="AL14" s="13">
        <f t="shared" si="25"/>
        <v>0</v>
      </c>
      <c r="AM14" s="30">
        <f t="shared" si="26"/>
        <v>0</v>
      </c>
      <c r="AN14" s="30">
        <f t="shared" si="27"/>
        <v>0</v>
      </c>
      <c r="AO14" s="13">
        <f t="shared" si="8"/>
        <v>0</v>
      </c>
      <c r="AQ14" s="100">
        <f t="shared" si="28"/>
        <v>0</v>
      </c>
      <c r="AR14" s="13">
        <f aca="true" t="shared" si="38" ref="AR14:AR27">IF(AP$1&gt;1,AL14,0)</f>
        <v>0</v>
      </c>
      <c r="AS14" s="30">
        <f t="shared" si="29"/>
        <v>0</v>
      </c>
      <c r="AT14" s="76">
        <f t="shared" si="30"/>
        <v>0</v>
      </c>
      <c r="AU14" s="13">
        <f t="shared" si="31"/>
        <v>0</v>
      </c>
      <c r="AV14" s="30">
        <f t="shared" si="32"/>
        <v>0</v>
      </c>
      <c r="AW14" s="30">
        <f t="shared" si="33"/>
        <v>0</v>
      </c>
      <c r="AX14" s="13">
        <f t="shared" si="9"/>
        <v>0</v>
      </c>
    </row>
    <row r="15" spans="2:50" ht="12.75">
      <c r="B15" s="95"/>
      <c r="C15" s="95"/>
      <c r="D15" s="96"/>
      <c r="E15" s="97"/>
      <c r="F15" s="98"/>
      <c r="G15" s="99"/>
      <c r="H15" s="13">
        <f t="shared" si="10"/>
        <v>0</v>
      </c>
      <c r="I15" s="30">
        <f t="shared" si="11"/>
        <v>0</v>
      </c>
      <c r="J15" s="76">
        <f t="shared" si="0"/>
        <v>0</v>
      </c>
      <c r="K15" s="13">
        <f t="shared" si="12"/>
        <v>0</v>
      </c>
      <c r="L15" s="30">
        <f t="shared" si="1"/>
        <v>0</v>
      </c>
      <c r="M15" s="31">
        <f t="shared" si="13"/>
        <v>0</v>
      </c>
      <c r="N15" s="13">
        <f t="shared" si="2"/>
        <v>0</v>
      </c>
      <c r="O15" s="13"/>
      <c r="P15" s="105">
        <f t="shared" si="14"/>
        <v>0</v>
      </c>
      <c r="Q15" s="13">
        <f t="shared" si="3"/>
        <v>0</v>
      </c>
      <c r="R15" s="30">
        <f t="shared" si="34"/>
        <v>0</v>
      </c>
      <c r="S15" s="76">
        <f t="shared" si="4"/>
        <v>0</v>
      </c>
      <c r="T15" s="13">
        <f t="shared" si="15"/>
        <v>0</v>
      </c>
      <c r="U15" s="30">
        <f t="shared" si="35"/>
        <v>0</v>
      </c>
      <c r="V15" s="30">
        <f t="shared" si="16"/>
        <v>0</v>
      </c>
      <c r="W15" s="13">
        <f t="shared" si="5"/>
        <v>0</v>
      </c>
      <c r="Y15" s="106">
        <f t="shared" si="17"/>
        <v>0</v>
      </c>
      <c r="Z15" s="13">
        <f t="shared" si="6"/>
        <v>0</v>
      </c>
      <c r="AA15" s="30">
        <f t="shared" si="36"/>
        <v>0</v>
      </c>
      <c r="AB15" s="76">
        <f t="shared" si="18"/>
        <v>0</v>
      </c>
      <c r="AC15" s="13">
        <f t="shared" si="19"/>
        <v>0</v>
      </c>
      <c r="AD15" s="30">
        <f t="shared" si="20"/>
        <v>0</v>
      </c>
      <c r="AE15" s="30">
        <f t="shared" si="21"/>
        <v>0</v>
      </c>
      <c r="AF15" s="13">
        <f t="shared" si="7"/>
        <v>0</v>
      </c>
      <c r="AH15" s="76">
        <f t="shared" si="22"/>
        <v>0</v>
      </c>
      <c r="AI15" s="13">
        <f t="shared" si="37"/>
        <v>0</v>
      </c>
      <c r="AJ15" s="30">
        <f t="shared" si="23"/>
        <v>0</v>
      </c>
      <c r="AK15" s="76">
        <f t="shared" si="24"/>
        <v>0</v>
      </c>
      <c r="AL15" s="13">
        <f t="shared" si="25"/>
        <v>0</v>
      </c>
      <c r="AM15" s="30">
        <f t="shared" si="26"/>
        <v>0</v>
      </c>
      <c r="AN15" s="30">
        <f t="shared" si="27"/>
        <v>0</v>
      </c>
      <c r="AO15" s="13">
        <f t="shared" si="8"/>
        <v>0</v>
      </c>
      <c r="AQ15" s="100">
        <f t="shared" si="28"/>
        <v>0</v>
      </c>
      <c r="AR15" s="13">
        <f t="shared" si="38"/>
        <v>0</v>
      </c>
      <c r="AS15" s="30">
        <f t="shared" si="29"/>
        <v>0</v>
      </c>
      <c r="AT15" s="76">
        <f t="shared" si="30"/>
        <v>0</v>
      </c>
      <c r="AU15" s="13">
        <f t="shared" si="31"/>
        <v>0</v>
      </c>
      <c r="AV15" s="30">
        <f t="shared" si="32"/>
        <v>0</v>
      </c>
      <c r="AW15" s="30">
        <f t="shared" si="33"/>
        <v>0</v>
      </c>
      <c r="AX15" s="13">
        <f t="shared" si="9"/>
        <v>0</v>
      </c>
    </row>
    <row r="16" spans="2:50" ht="12.75">
      <c r="B16" s="95"/>
      <c r="C16" s="95"/>
      <c r="D16" s="96"/>
      <c r="E16" s="97"/>
      <c r="F16" s="98"/>
      <c r="G16" s="99"/>
      <c r="H16" s="13">
        <f t="shared" si="10"/>
        <v>0</v>
      </c>
      <c r="I16" s="30">
        <f t="shared" si="11"/>
        <v>0</v>
      </c>
      <c r="J16" s="76">
        <f t="shared" si="0"/>
        <v>0</v>
      </c>
      <c r="K16" s="13">
        <f t="shared" si="12"/>
        <v>0</v>
      </c>
      <c r="L16" s="30">
        <f t="shared" si="1"/>
        <v>0</v>
      </c>
      <c r="M16" s="31">
        <f t="shared" si="13"/>
        <v>0</v>
      </c>
      <c r="N16" s="13">
        <f t="shared" si="2"/>
        <v>0</v>
      </c>
      <c r="O16" s="13"/>
      <c r="P16" s="105">
        <f t="shared" si="14"/>
        <v>0</v>
      </c>
      <c r="Q16" s="13">
        <f t="shared" si="3"/>
        <v>0</v>
      </c>
      <c r="R16" s="30">
        <f t="shared" si="34"/>
        <v>0</v>
      </c>
      <c r="S16" s="76">
        <f t="shared" si="4"/>
        <v>0</v>
      </c>
      <c r="T16" s="13">
        <f t="shared" si="15"/>
        <v>0</v>
      </c>
      <c r="U16" s="30">
        <f t="shared" si="35"/>
        <v>0</v>
      </c>
      <c r="V16" s="30">
        <f t="shared" si="16"/>
        <v>0</v>
      </c>
      <c r="W16" s="13">
        <f t="shared" si="5"/>
        <v>0</v>
      </c>
      <c r="Y16" s="106">
        <f t="shared" si="17"/>
        <v>0</v>
      </c>
      <c r="Z16" s="13">
        <f t="shared" si="6"/>
        <v>0</v>
      </c>
      <c r="AA16" s="30">
        <f t="shared" si="36"/>
        <v>0</v>
      </c>
      <c r="AB16" s="76">
        <f t="shared" si="18"/>
        <v>0</v>
      </c>
      <c r="AC16" s="13">
        <f t="shared" si="19"/>
        <v>0</v>
      </c>
      <c r="AD16" s="30">
        <f t="shared" si="20"/>
        <v>0</v>
      </c>
      <c r="AE16" s="30">
        <f t="shared" si="21"/>
        <v>0</v>
      </c>
      <c r="AF16" s="13">
        <f t="shared" si="7"/>
        <v>0</v>
      </c>
      <c r="AH16" s="76">
        <f t="shared" si="22"/>
        <v>0</v>
      </c>
      <c r="AI16" s="13">
        <f t="shared" si="37"/>
        <v>0</v>
      </c>
      <c r="AJ16" s="30">
        <f t="shared" si="23"/>
        <v>0</v>
      </c>
      <c r="AK16" s="76">
        <f t="shared" si="24"/>
        <v>0</v>
      </c>
      <c r="AL16" s="13">
        <f t="shared" si="25"/>
        <v>0</v>
      </c>
      <c r="AM16" s="30">
        <f t="shared" si="26"/>
        <v>0</v>
      </c>
      <c r="AN16" s="30">
        <f t="shared" si="27"/>
        <v>0</v>
      </c>
      <c r="AO16" s="13">
        <f t="shared" si="8"/>
        <v>0</v>
      </c>
      <c r="AQ16" s="100">
        <f t="shared" si="28"/>
        <v>0</v>
      </c>
      <c r="AR16" s="13">
        <f t="shared" si="38"/>
        <v>0</v>
      </c>
      <c r="AS16" s="30">
        <f t="shared" si="29"/>
        <v>0</v>
      </c>
      <c r="AT16" s="76">
        <f t="shared" si="30"/>
        <v>0</v>
      </c>
      <c r="AU16" s="13">
        <f t="shared" si="31"/>
        <v>0</v>
      </c>
      <c r="AV16" s="30">
        <f t="shared" si="32"/>
        <v>0</v>
      </c>
      <c r="AW16" s="30">
        <f t="shared" si="33"/>
        <v>0</v>
      </c>
      <c r="AX16" s="13">
        <f t="shared" si="9"/>
        <v>0</v>
      </c>
    </row>
    <row r="17" spans="2:50" ht="12.75">
      <c r="B17" s="95"/>
      <c r="C17" s="95"/>
      <c r="D17" s="96"/>
      <c r="E17" s="97"/>
      <c r="F17" s="98"/>
      <c r="G17" s="99"/>
      <c r="H17" s="13">
        <f t="shared" si="10"/>
        <v>0</v>
      </c>
      <c r="I17" s="30">
        <f t="shared" si="11"/>
        <v>0</v>
      </c>
      <c r="J17" s="76">
        <f t="shared" si="0"/>
        <v>0</v>
      </c>
      <c r="K17" s="13">
        <f t="shared" si="12"/>
        <v>0</v>
      </c>
      <c r="L17" s="30">
        <f t="shared" si="1"/>
        <v>0</v>
      </c>
      <c r="M17" s="31">
        <f t="shared" si="13"/>
        <v>0</v>
      </c>
      <c r="N17" s="13">
        <f t="shared" si="2"/>
        <v>0</v>
      </c>
      <c r="O17" s="13"/>
      <c r="P17" s="105">
        <f t="shared" si="14"/>
        <v>0</v>
      </c>
      <c r="Q17" s="13">
        <f t="shared" si="3"/>
        <v>0</v>
      </c>
      <c r="R17" s="30">
        <f t="shared" si="34"/>
        <v>0</v>
      </c>
      <c r="S17" s="76">
        <f t="shared" si="4"/>
        <v>0</v>
      </c>
      <c r="T17" s="13">
        <f t="shared" si="15"/>
        <v>0</v>
      </c>
      <c r="U17" s="30">
        <f t="shared" si="35"/>
        <v>0</v>
      </c>
      <c r="V17" s="30">
        <f t="shared" si="16"/>
        <v>0</v>
      </c>
      <c r="W17" s="13">
        <f t="shared" si="5"/>
        <v>0</v>
      </c>
      <c r="Y17" s="106">
        <f t="shared" si="17"/>
        <v>0</v>
      </c>
      <c r="Z17" s="13">
        <f t="shared" si="6"/>
        <v>0</v>
      </c>
      <c r="AA17" s="30">
        <f t="shared" si="36"/>
        <v>0</v>
      </c>
      <c r="AB17" s="76">
        <f t="shared" si="18"/>
        <v>0</v>
      </c>
      <c r="AC17" s="13">
        <f t="shared" si="19"/>
        <v>0</v>
      </c>
      <c r="AD17" s="30">
        <f t="shared" si="20"/>
        <v>0</v>
      </c>
      <c r="AE17" s="30">
        <f t="shared" si="21"/>
        <v>0</v>
      </c>
      <c r="AF17" s="13">
        <f t="shared" si="7"/>
        <v>0</v>
      </c>
      <c r="AH17" s="76">
        <f t="shared" si="22"/>
        <v>0</v>
      </c>
      <c r="AI17" s="13">
        <f t="shared" si="37"/>
        <v>0</v>
      </c>
      <c r="AJ17" s="30">
        <f t="shared" si="23"/>
        <v>0</v>
      </c>
      <c r="AK17" s="76">
        <f t="shared" si="24"/>
        <v>0</v>
      </c>
      <c r="AL17" s="13">
        <f t="shared" si="25"/>
        <v>0</v>
      </c>
      <c r="AM17" s="30">
        <f t="shared" si="26"/>
        <v>0</v>
      </c>
      <c r="AN17" s="30">
        <f t="shared" si="27"/>
        <v>0</v>
      </c>
      <c r="AO17" s="13">
        <f t="shared" si="8"/>
        <v>0</v>
      </c>
      <c r="AQ17" s="100">
        <f t="shared" si="28"/>
        <v>0</v>
      </c>
      <c r="AR17" s="13">
        <f t="shared" si="38"/>
        <v>0</v>
      </c>
      <c r="AS17" s="30">
        <f t="shared" si="29"/>
        <v>0</v>
      </c>
      <c r="AT17" s="76">
        <f t="shared" si="30"/>
        <v>0</v>
      </c>
      <c r="AU17" s="13">
        <f t="shared" si="31"/>
        <v>0</v>
      </c>
      <c r="AV17" s="30">
        <f t="shared" si="32"/>
        <v>0</v>
      </c>
      <c r="AW17" s="30">
        <f t="shared" si="33"/>
        <v>0</v>
      </c>
      <c r="AX17" s="13">
        <f t="shared" si="9"/>
        <v>0</v>
      </c>
    </row>
    <row r="18" spans="2:50" ht="12.75">
      <c r="B18" s="95"/>
      <c r="C18" s="95"/>
      <c r="D18" s="96"/>
      <c r="E18" s="97"/>
      <c r="F18" s="100"/>
      <c r="G18" s="101"/>
      <c r="H18" s="13">
        <f t="shared" si="10"/>
        <v>0</v>
      </c>
      <c r="I18" s="30">
        <f t="shared" si="11"/>
        <v>0</v>
      </c>
      <c r="J18" s="76">
        <f t="shared" si="0"/>
        <v>0</v>
      </c>
      <c r="K18" s="13">
        <f t="shared" si="12"/>
        <v>0</v>
      </c>
      <c r="L18" s="30">
        <f t="shared" si="1"/>
        <v>0</v>
      </c>
      <c r="M18" s="31">
        <f t="shared" si="13"/>
        <v>0</v>
      </c>
      <c r="N18" s="13">
        <f t="shared" si="2"/>
        <v>0</v>
      </c>
      <c r="O18" s="13"/>
      <c r="P18" s="105">
        <f t="shared" si="14"/>
        <v>0</v>
      </c>
      <c r="Q18" s="13">
        <f t="shared" si="3"/>
        <v>0</v>
      </c>
      <c r="R18" s="30">
        <f t="shared" si="34"/>
        <v>0</v>
      </c>
      <c r="S18" s="76">
        <f t="shared" si="4"/>
        <v>0</v>
      </c>
      <c r="T18" s="13">
        <f t="shared" si="15"/>
        <v>0</v>
      </c>
      <c r="U18" s="30">
        <f t="shared" si="35"/>
        <v>0</v>
      </c>
      <c r="V18" s="30">
        <f t="shared" si="16"/>
        <v>0</v>
      </c>
      <c r="W18" s="13">
        <f t="shared" si="5"/>
        <v>0</v>
      </c>
      <c r="Y18" s="106">
        <f t="shared" si="17"/>
        <v>0</v>
      </c>
      <c r="Z18" s="13">
        <f t="shared" si="6"/>
        <v>0</v>
      </c>
      <c r="AA18" s="30">
        <f t="shared" si="36"/>
        <v>0</v>
      </c>
      <c r="AB18" s="76">
        <f t="shared" si="18"/>
        <v>0</v>
      </c>
      <c r="AC18" s="13">
        <f t="shared" si="19"/>
        <v>0</v>
      </c>
      <c r="AD18" s="30">
        <f t="shared" si="20"/>
        <v>0</v>
      </c>
      <c r="AE18" s="30">
        <f t="shared" si="21"/>
        <v>0</v>
      </c>
      <c r="AF18" s="13">
        <f t="shared" si="7"/>
        <v>0</v>
      </c>
      <c r="AH18" s="76">
        <f t="shared" si="22"/>
        <v>0</v>
      </c>
      <c r="AI18" s="13">
        <f t="shared" si="37"/>
        <v>0</v>
      </c>
      <c r="AJ18" s="30">
        <f t="shared" si="23"/>
        <v>0</v>
      </c>
      <c r="AK18" s="76">
        <f t="shared" si="24"/>
        <v>0</v>
      </c>
      <c r="AL18" s="13">
        <f t="shared" si="25"/>
        <v>0</v>
      </c>
      <c r="AM18" s="30">
        <f t="shared" si="26"/>
        <v>0</v>
      </c>
      <c r="AN18" s="30">
        <f t="shared" si="27"/>
        <v>0</v>
      </c>
      <c r="AO18" s="13">
        <f t="shared" si="8"/>
        <v>0</v>
      </c>
      <c r="AQ18" s="100">
        <f t="shared" si="28"/>
        <v>0</v>
      </c>
      <c r="AR18" s="13">
        <f t="shared" si="38"/>
        <v>0</v>
      </c>
      <c r="AS18" s="30">
        <f t="shared" si="29"/>
        <v>0</v>
      </c>
      <c r="AT18" s="76">
        <f t="shared" si="30"/>
        <v>0</v>
      </c>
      <c r="AU18" s="13">
        <f t="shared" si="31"/>
        <v>0</v>
      </c>
      <c r="AV18" s="30">
        <f t="shared" si="32"/>
        <v>0</v>
      </c>
      <c r="AW18" s="30">
        <f t="shared" si="33"/>
        <v>0</v>
      </c>
      <c r="AX18" s="13">
        <f t="shared" si="9"/>
        <v>0</v>
      </c>
    </row>
    <row r="19" spans="2:50" ht="12.75">
      <c r="B19" s="95"/>
      <c r="C19" s="95"/>
      <c r="D19" s="96"/>
      <c r="E19" s="97"/>
      <c r="F19" s="100"/>
      <c r="G19" s="101"/>
      <c r="H19" s="13">
        <f t="shared" si="10"/>
        <v>0</v>
      </c>
      <c r="I19" s="30">
        <f t="shared" si="11"/>
        <v>0</v>
      </c>
      <c r="J19" s="76">
        <f t="shared" si="0"/>
        <v>0</v>
      </c>
      <c r="K19" s="13">
        <f t="shared" si="12"/>
        <v>0</v>
      </c>
      <c r="L19" s="30">
        <f t="shared" si="1"/>
        <v>0</v>
      </c>
      <c r="M19" s="31">
        <f t="shared" si="13"/>
        <v>0</v>
      </c>
      <c r="N19" s="13">
        <f t="shared" si="2"/>
        <v>0</v>
      </c>
      <c r="O19" s="13"/>
      <c r="P19" s="105">
        <f t="shared" si="14"/>
        <v>0</v>
      </c>
      <c r="Q19" s="13">
        <f t="shared" si="3"/>
        <v>0</v>
      </c>
      <c r="R19" s="30">
        <f t="shared" si="34"/>
        <v>0</v>
      </c>
      <c r="S19" s="76">
        <f t="shared" si="4"/>
        <v>0</v>
      </c>
      <c r="T19" s="13">
        <f t="shared" si="15"/>
        <v>0</v>
      </c>
      <c r="U19" s="30">
        <f t="shared" si="35"/>
        <v>0</v>
      </c>
      <c r="V19" s="30">
        <f t="shared" si="16"/>
        <v>0</v>
      </c>
      <c r="W19" s="13">
        <f t="shared" si="5"/>
        <v>0</v>
      </c>
      <c r="Y19" s="106">
        <f t="shared" si="17"/>
        <v>0</v>
      </c>
      <c r="Z19" s="13">
        <f t="shared" si="6"/>
        <v>0</v>
      </c>
      <c r="AA19" s="30">
        <f t="shared" si="36"/>
        <v>0</v>
      </c>
      <c r="AB19" s="76">
        <f t="shared" si="18"/>
        <v>0</v>
      </c>
      <c r="AC19" s="13">
        <f t="shared" si="19"/>
        <v>0</v>
      </c>
      <c r="AD19" s="30">
        <f t="shared" si="20"/>
        <v>0</v>
      </c>
      <c r="AE19" s="30">
        <f t="shared" si="21"/>
        <v>0</v>
      </c>
      <c r="AF19" s="13">
        <f t="shared" si="7"/>
        <v>0</v>
      </c>
      <c r="AH19" s="76">
        <f t="shared" si="22"/>
        <v>0</v>
      </c>
      <c r="AI19" s="13">
        <f t="shared" si="37"/>
        <v>0</v>
      </c>
      <c r="AJ19" s="30">
        <f t="shared" si="23"/>
        <v>0</v>
      </c>
      <c r="AK19" s="76">
        <f t="shared" si="24"/>
        <v>0</v>
      </c>
      <c r="AL19" s="13">
        <f t="shared" si="25"/>
        <v>0</v>
      </c>
      <c r="AM19" s="30">
        <f t="shared" si="26"/>
        <v>0</v>
      </c>
      <c r="AN19" s="30">
        <f t="shared" si="27"/>
        <v>0</v>
      </c>
      <c r="AO19" s="13">
        <f t="shared" si="8"/>
        <v>0</v>
      </c>
      <c r="AQ19" s="100">
        <f t="shared" si="28"/>
        <v>0</v>
      </c>
      <c r="AR19" s="13">
        <f t="shared" si="38"/>
        <v>0</v>
      </c>
      <c r="AS19" s="30">
        <f t="shared" si="29"/>
        <v>0</v>
      </c>
      <c r="AT19" s="76">
        <f t="shared" si="30"/>
        <v>0</v>
      </c>
      <c r="AU19" s="13">
        <f t="shared" si="31"/>
        <v>0</v>
      </c>
      <c r="AV19" s="30">
        <f t="shared" si="32"/>
        <v>0</v>
      </c>
      <c r="AW19" s="30">
        <f t="shared" si="33"/>
        <v>0</v>
      </c>
      <c r="AX19" s="13">
        <f t="shared" si="9"/>
        <v>0</v>
      </c>
    </row>
    <row r="20" spans="2:50" ht="12.75">
      <c r="B20" s="95"/>
      <c r="C20" s="95"/>
      <c r="D20" s="95"/>
      <c r="E20" s="97"/>
      <c r="F20" s="100"/>
      <c r="G20" s="101"/>
      <c r="H20" s="13">
        <f t="shared" si="10"/>
        <v>0</v>
      </c>
      <c r="I20" s="30">
        <f t="shared" si="11"/>
        <v>0</v>
      </c>
      <c r="J20" s="76">
        <f t="shared" si="0"/>
        <v>0</v>
      </c>
      <c r="K20" s="13">
        <f t="shared" si="12"/>
        <v>0</v>
      </c>
      <c r="L20" s="30">
        <f t="shared" si="1"/>
        <v>0</v>
      </c>
      <c r="M20" s="31">
        <f t="shared" si="13"/>
        <v>0</v>
      </c>
      <c r="N20" s="13">
        <f t="shared" si="2"/>
        <v>0</v>
      </c>
      <c r="O20" s="13"/>
      <c r="P20" s="105">
        <f t="shared" si="14"/>
        <v>0</v>
      </c>
      <c r="Q20" s="13">
        <f t="shared" si="3"/>
        <v>0</v>
      </c>
      <c r="R20" s="30">
        <f t="shared" si="34"/>
        <v>0</v>
      </c>
      <c r="S20" s="76">
        <f t="shared" si="4"/>
        <v>0</v>
      </c>
      <c r="T20" s="13">
        <f t="shared" si="15"/>
        <v>0</v>
      </c>
      <c r="U20" s="30">
        <f t="shared" si="35"/>
        <v>0</v>
      </c>
      <c r="V20" s="30">
        <f t="shared" si="16"/>
        <v>0</v>
      </c>
      <c r="W20" s="13">
        <f t="shared" si="5"/>
        <v>0</v>
      </c>
      <c r="Y20" s="106">
        <f t="shared" si="17"/>
        <v>0</v>
      </c>
      <c r="Z20" s="13">
        <f t="shared" si="6"/>
        <v>0</v>
      </c>
      <c r="AA20" s="30">
        <f t="shared" si="36"/>
        <v>0</v>
      </c>
      <c r="AB20" s="76">
        <f t="shared" si="18"/>
        <v>0</v>
      </c>
      <c r="AC20" s="13">
        <f t="shared" si="19"/>
        <v>0</v>
      </c>
      <c r="AD20" s="30">
        <f t="shared" si="20"/>
        <v>0</v>
      </c>
      <c r="AE20" s="30">
        <f t="shared" si="21"/>
        <v>0</v>
      </c>
      <c r="AF20" s="13">
        <f t="shared" si="7"/>
        <v>0</v>
      </c>
      <c r="AH20" s="76">
        <f t="shared" si="22"/>
        <v>0</v>
      </c>
      <c r="AI20" s="13">
        <f t="shared" si="37"/>
        <v>0</v>
      </c>
      <c r="AJ20" s="30">
        <f t="shared" si="23"/>
        <v>0</v>
      </c>
      <c r="AK20" s="76">
        <f t="shared" si="24"/>
        <v>0</v>
      </c>
      <c r="AL20" s="13">
        <f t="shared" si="25"/>
        <v>0</v>
      </c>
      <c r="AM20" s="30">
        <f t="shared" si="26"/>
        <v>0</v>
      </c>
      <c r="AN20" s="30">
        <f t="shared" si="27"/>
        <v>0</v>
      </c>
      <c r="AO20" s="13">
        <f t="shared" si="8"/>
        <v>0</v>
      </c>
      <c r="AQ20" s="100">
        <f t="shared" si="28"/>
        <v>0</v>
      </c>
      <c r="AR20" s="13">
        <f t="shared" si="38"/>
        <v>0</v>
      </c>
      <c r="AS20" s="30">
        <f t="shared" si="29"/>
        <v>0</v>
      </c>
      <c r="AT20" s="76">
        <f t="shared" si="30"/>
        <v>0</v>
      </c>
      <c r="AU20" s="13">
        <f t="shared" si="31"/>
        <v>0</v>
      </c>
      <c r="AV20" s="30">
        <f t="shared" si="32"/>
        <v>0</v>
      </c>
      <c r="AW20" s="30">
        <f t="shared" si="33"/>
        <v>0</v>
      </c>
      <c r="AX20" s="13">
        <f t="shared" si="9"/>
        <v>0</v>
      </c>
    </row>
    <row r="21" spans="2:50" ht="12.75">
      <c r="B21" s="95"/>
      <c r="C21" s="95"/>
      <c r="D21" s="95"/>
      <c r="E21" s="97"/>
      <c r="F21" s="100"/>
      <c r="G21" s="101"/>
      <c r="H21" s="13">
        <f t="shared" si="10"/>
        <v>0</v>
      </c>
      <c r="I21" s="30">
        <f t="shared" si="11"/>
        <v>0</v>
      </c>
      <c r="J21" s="76">
        <f t="shared" si="0"/>
        <v>0</v>
      </c>
      <c r="K21" s="13">
        <f t="shared" si="12"/>
        <v>0</v>
      </c>
      <c r="L21" s="30">
        <f t="shared" si="1"/>
        <v>0</v>
      </c>
      <c r="M21" s="31">
        <f t="shared" si="13"/>
        <v>0</v>
      </c>
      <c r="N21" s="13">
        <f t="shared" si="2"/>
        <v>0</v>
      </c>
      <c r="O21" s="13"/>
      <c r="P21" s="105">
        <f t="shared" si="14"/>
        <v>0</v>
      </c>
      <c r="Q21" s="13">
        <f t="shared" si="3"/>
        <v>0</v>
      </c>
      <c r="R21" s="30">
        <f t="shared" si="34"/>
        <v>0</v>
      </c>
      <c r="S21" s="76">
        <f t="shared" si="4"/>
        <v>0</v>
      </c>
      <c r="T21" s="13">
        <f t="shared" si="15"/>
        <v>0</v>
      </c>
      <c r="U21" s="30">
        <f t="shared" si="35"/>
        <v>0</v>
      </c>
      <c r="V21" s="30">
        <f t="shared" si="16"/>
        <v>0</v>
      </c>
      <c r="W21" s="13">
        <f t="shared" si="5"/>
        <v>0</v>
      </c>
      <c r="Y21" s="106">
        <f t="shared" si="17"/>
        <v>0</v>
      </c>
      <c r="Z21" s="13">
        <f t="shared" si="6"/>
        <v>0</v>
      </c>
      <c r="AA21" s="30">
        <f t="shared" si="36"/>
        <v>0</v>
      </c>
      <c r="AB21" s="76">
        <f t="shared" si="18"/>
        <v>0</v>
      </c>
      <c r="AC21" s="13">
        <f t="shared" si="19"/>
        <v>0</v>
      </c>
      <c r="AD21" s="30">
        <f t="shared" si="20"/>
        <v>0</v>
      </c>
      <c r="AE21" s="30">
        <f t="shared" si="21"/>
        <v>0</v>
      </c>
      <c r="AF21" s="13">
        <f t="shared" si="7"/>
        <v>0</v>
      </c>
      <c r="AH21" s="76">
        <f t="shared" si="22"/>
        <v>0</v>
      </c>
      <c r="AI21" s="13">
        <f t="shared" si="37"/>
        <v>0</v>
      </c>
      <c r="AJ21" s="30">
        <f t="shared" si="23"/>
        <v>0</v>
      </c>
      <c r="AK21" s="76">
        <f t="shared" si="24"/>
        <v>0</v>
      </c>
      <c r="AL21" s="13">
        <f t="shared" si="25"/>
        <v>0</v>
      </c>
      <c r="AM21" s="30">
        <f t="shared" si="26"/>
        <v>0</v>
      </c>
      <c r="AN21" s="30">
        <f t="shared" si="27"/>
        <v>0</v>
      </c>
      <c r="AO21" s="13">
        <f t="shared" si="8"/>
        <v>0</v>
      </c>
      <c r="AQ21" s="100">
        <f t="shared" si="28"/>
        <v>0</v>
      </c>
      <c r="AR21" s="13">
        <f t="shared" si="38"/>
        <v>0</v>
      </c>
      <c r="AS21" s="30">
        <f t="shared" si="29"/>
        <v>0</v>
      </c>
      <c r="AT21" s="76">
        <f t="shared" si="30"/>
        <v>0</v>
      </c>
      <c r="AU21" s="13">
        <f t="shared" si="31"/>
        <v>0</v>
      </c>
      <c r="AV21" s="30">
        <f t="shared" si="32"/>
        <v>0</v>
      </c>
      <c r="AW21" s="30">
        <f t="shared" si="33"/>
        <v>0</v>
      </c>
      <c r="AX21" s="13">
        <f t="shared" si="9"/>
        <v>0</v>
      </c>
    </row>
    <row r="22" spans="2:50" ht="12.75">
      <c r="B22" s="95"/>
      <c r="C22" s="95"/>
      <c r="D22" s="95"/>
      <c r="E22" s="97"/>
      <c r="F22" s="100"/>
      <c r="G22" s="101"/>
      <c r="H22" s="13">
        <f t="shared" si="10"/>
        <v>0</v>
      </c>
      <c r="I22" s="30">
        <f t="shared" si="11"/>
        <v>0</v>
      </c>
      <c r="J22" s="76">
        <f t="shared" si="0"/>
        <v>0</v>
      </c>
      <c r="K22" s="13">
        <f t="shared" si="12"/>
        <v>0</v>
      </c>
      <c r="L22" s="30">
        <f t="shared" si="1"/>
        <v>0</v>
      </c>
      <c r="M22" s="31">
        <f t="shared" si="13"/>
        <v>0</v>
      </c>
      <c r="N22" s="13">
        <f t="shared" si="2"/>
        <v>0</v>
      </c>
      <c r="O22" s="13"/>
      <c r="P22" s="105">
        <f t="shared" si="14"/>
        <v>0</v>
      </c>
      <c r="Q22" s="13">
        <f t="shared" si="3"/>
        <v>0</v>
      </c>
      <c r="R22" s="30">
        <f t="shared" si="34"/>
        <v>0</v>
      </c>
      <c r="S22" s="76">
        <f t="shared" si="4"/>
        <v>0</v>
      </c>
      <c r="T22" s="13">
        <f t="shared" si="15"/>
        <v>0</v>
      </c>
      <c r="U22" s="30">
        <f t="shared" si="35"/>
        <v>0</v>
      </c>
      <c r="V22" s="30">
        <f t="shared" si="16"/>
        <v>0</v>
      </c>
      <c r="W22" s="13">
        <f t="shared" si="5"/>
        <v>0</v>
      </c>
      <c r="Y22" s="106">
        <f t="shared" si="17"/>
        <v>0</v>
      </c>
      <c r="Z22" s="13">
        <f t="shared" si="6"/>
        <v>0</v>
      </c>
      <c r="AA22" s="30">
        <f t="shared" si="36"/>
        <v>0</v>
      </c>
      <c r="AB22" s="76">
        <f t="shared" si="18"/>
        <v>0</v>
      </c>
      <c r="AC22" s="13">
        <f t="shared" si="19"/>
        <v>0</v>
      </c>
      <c r="AD22" s="30">
        <f t="shared" si="20"/>
        <v>0</v>
      </c>
      <c r="AE22" s="30">
        <f t="shared" si="21"/>
        <v>0</v>
      </c>
      <c r="AF22" s="13">
        <f t="shared" si="7"/>
        <v>0</v>
      </c>
      <c r="AH22" s="76">
        <f t="shared" si="22"/>
        <v>0</v>
      </c>
      <c r="AI22" s="13">
        <f t="shared" si="37"/>
        <v>0</v>
      </c>
      <c r="AJ22" s="30">
        <f t="shared" si="23"/>
        <v>0</v>
      </c>
      <c r="AK22" s="76">
        <f t="shared" si="24"/>
        <v>0</v>
      </c>
      <c r="AL22" s="13">
        <f t="shared" si="25"/>
        <v>0</v>
      </c>
      <c r="AM22" s="30">
        <f t="shared" si="26"/>
        <v>0</v>
      </c>
      <c r="AN22" s="30">
        <f t="shared" si="27"/>
        <v>0</v>
      </c>
      <c r="AO22" s="13">
        <f t="shared" si="8"/>
        <v>0</v>
      </c>
      <c r="AQ22" s="100">
        <f t="shared" si="28"/>
        <v>0</v>
      </c>
      <c r="AR22" s="13">
        <f t="shared" si="38"/>
        <v>0</v>
      </c>
      <c r="AS22" s="30">
        <f t="shared" si="29"/>
        <v>0</v>
      </c>
      <c r="AT22" s="76">
        <f t="shared" si="30"/>
        <v>0</v>
      </c>
      <c r="AU22" s="13">
        <f t="shared" si="31"/>
        <v>0</v>
      </c>
      <c r="AV22" s="30">
        <f t="shared" si="32"/>
        <v>0</v>
      </c>
      <c r="AW22" s="30">
        <f t="shared" si="33"/>
        <v>0</v>
      </c>
      <c r="AX22" s="13">
        <f t="shared" si="9"/>
        <v>0</v>
      </c>
    </row>
    <row r="23" spans="2:50" ht="12.75">
      <c r="B23" s="95"/>
      <c r="C23" s="95"/>
      <c r="D23" s="95"/>
      <c r="E23" s="97"/>
      <c r="F23" s="100"/>
      <c r="G23" s="101"/>
      <c r="H23" s="13">
        <f t="shared" si="10"/>
        <v>0</v>
      </c>
      <c r="I23" s="30">
        <f t="shared" si="11"/>
        <v>0</v>
      </c>
      <c r="J23" s="76">
        <f t="shared" si="0"/>
        <v>0</v>
      </c>
      <c r="K23" s="13">
        <f t="shared" si="12"/>
        <v>0</v>
      </c>
      <c r="L23" s="30">
        <f t="shared" si="1"/>
        <v>0</v>
      </c>
      <c r="M23" s="31">
        <f t="shared" si="13"/>
        <v>0</v>
      </c>
      <c r="N23" s="13">
        <f t="shared" si="2"/>
        <v>0</v>
      </c>
      <c r="O23" s="13"/>
      <c r="P23" s="105">
        <f t="shared" si="14"/>
        <v>0</v>
      </c>
      <c r="Q23" s="13">
        <f t="shared" si="3"/>
        <v>0</v>
      </c>
      <c r="R23" s="30">
        <f t="shared" si="34"/>
        <v>0</v>
      </c>
      <c r="S23" s="76">
        <f t="shared" si="4"/>
        <v>0</v>
      </c>
      <c r="T23" s="13">
        <f t="shared" si="15"/>
        <v>0</v>
      </c>
      <c r="U23" s="30">
        <f t="shared" si="35"/>
        <v>0</v>
      </c>
      <c r="V23" s="30">
        <f t="shared" si="16"/>
        <v>0</v>
      </c>
      <c r="W23" s="13">
        <f t="shared" si="5"/>
        <v>0</v>
      </c>
      <c r="Y23" s="106">
        <f t="shared" si="17"/>
        <v>0</v>
      </c>
      <c r="Z23" s="13">
        <f t="shared" si="6"/>
        <v>0</v>
      </c>
      <c r="AA23" s="30">
        <f t="shared" si="36"/>
        <v>0</v>
      </c>
      <c r="AB23" s="76">
        <f t="shared" si="18"/>
        <v>0</v>
      </c>
      <c r="AC23" s="13">
        <f t="shared" si="19"/>
        <v>0</v>
      </c>
      <c r="AD23" s="30">
        <f t="shared" si="20"/>
        <v>0</v>
      </c>
      <c r="AE23" s="30">
        <f t="shared" si="21"/>
        <v>0</v>
      </c>
      <c r="AF23" s="13">
        <f t="shared" si="7"/>
        <v>0</v>
      </c>
      <c r="AH23" s="76">
        <f t="shared" si="22"/>
        <v>0</v>
      </c>
      <c r="AI23" s="13">
        <f t="shared" si="37"/>
        <v>0</v>
      </c>
      <c r="AJ23" s="30">
        <f t="shared" si="23"/>
        <v>0</v>
      </c>
      <c r="AK23" s="76">
        <f t="shared" si="24"/>
        <v>0</v>
      </c>
      <c r="AL23" s="13">
        <f t="shared" si="25"/>
        <v>0</v>
      </c>
      <c r="AM23" s="30">
        <f t="shared" si="26"/>
        <v>0</v>
      </c>
      <c r="AN23" s="30">
        <f t="shared" si="27"/>
        <v>0</v>
      </c>
      <c r="AO23" s="13">
        <f t="shared" si="8"/>
        <v>0</v>
      </c>
      <c r="AQ23" s="100">
        <f t="shared" si="28"/>
        <v>0</v>
      </c>
      <c r="AR23" s="13">
        <f t="shared" si="38"/>
        <v>0</v>
      </c>
      <c r="AS23" s="30">
        <f t="shared" si="29"/>
        <v>0</v>
      </c>
      <c r="AT23" s="76">
        <f t="shared" si="30"/>
        <v>0</v>
      </c>
      <c r="AU23" s="13">
        <f t="shared" si="31"/>
        <v>0</v>
      </c>
      <c r="AV23" s="30">
        <f t="shared" si="32"/>
        <v>0</v>
      </c>
      <c r="AW23" s="30">
        <f t="shared" si="33"/>
        <v>0</v>
      </c>
      <c r="AX23" s="13">
        <f t="shared" si="9"/>
        <v>0</v>
      </c>
    </row>
    <row r="24" spans="2:50" ht="12.75">
      <c r="B24" s="95"/>
      <c r="C24" s="95"/>
      <c r="D24" s="95"/>
      <c r="E24" s="97"/>
      <c r="F24" s="100"/>
      <c r="G24" s="101"/>
      <c r="H24" s="13">
        <f t="shared" si="10"/>
        <v>0</v>
      </c>
      <c r="I24" s="30">
        <f t="shared" si="11"/>
        <v>0</v>
      </c>
      <c r="J24" s="76">
        <f t="shared" si="0"/>
        <v>0</v>
      </c>
      <c r="K24" s="13">
        <f t="shared" si="12"/>
        <v>0</v>
      </c>
      <c r="L24" s="30">
        <f t="shared" si="1"/>
        <v>0</v>
      </c>
      <c r="M24" s="31">
        <f t="shared" si="13"/>
        <v>0</v>
      </c>
      <c r="N24" s="13">
        <f t="shared" si="2"/>
        <v>0</v>
      </c>
      <c r="O24" s="13"/>
      <c r="P24" s="105">
        <f t="shared" si="14"/>
        <v>0</v>
      </c>
      <c r="Q24" s="13">
        <f t="shared" si="3"/>
        <v>0</v>
      </c>
      <c r="R24" s="30">
        <f t="shared" si="34"/>
        <v>0</v>
      </c>
      <c r="S24" s="76">
        <f t="shared" si="4"/>
        <v>0</v>
      </c>
      <c r="T24" s="13">
        <f t="shared" si="15"/>
        <v>0</v>
      </c>
      <c r="U24" s="30">
        <f t="shared" si="35"/>
        <v>0</v>
      </c>
      <c r="V24" s="30">
        <f t="shared" si="16"/>
        <v>0</v>
      </c>
      <c r="W24" s="13">
        <f t="shared" si="5"/>
        <v>0</v>
      </c>
      <c r="Y24" s="106">
        <f t="shared" si="17"/>
        <v>0</v>
      </c>
      <c r="Z24" s="13">
        <f t="shared" si="6"/>
        <v>0</v>
      </c>
      <c r="AA24" s="30">
        <f t="shared" si="36"/>
        <v>0</v>
      </c>
      <c r="AB24" s="76">
        <f t="shared" si="18"/>
        <v>0</v>
      </c>
      <c r="AC24" s="13">
        <f t="shared" si="19"/>
        <v>0</v>
      </c>
      <c r="AD24" s="30">
        <f t="shared" si="20"/>
        <v>0</v>
      </c>
      <c r="AE24" s="30">
        <f t="shared" si="21"/>
        <v>0</v>
      </c>
      <c r="AF24" s="13">
        <f t="shared" si="7"/>
        <v>0</v>
      </c>
      <c r="AH24" s="76">
        <f t="shared" si="22"/>
        <v>0</v>
      </c>
      <c r="AI24" s="13">
        <f t="shared" si="37"/>
        <v>0</v>
      </c>
      <c r="AJ24" s="30">
        <f t="shared" si="23"/>
        <v>0</v>
      </c>
      <c r="AK24" s="76">
        <f t="shared" si="24"/>
        <v>0</v>
      </c>
      <c r="AL24" s="13">
        <f t="shared" si="25"/>
        <v>0</v>
      </c>
      <c r="AM24" s="30">
        <f t="shared" si="26"/>
        <v>0</v>
      </c>
      <c r="AN24" s="30">
        <f t="shared" si="27"/>
        <v>0</v>
      </c>
      <c r="AO24" s="13">
        <f t="shared" si="8"/>
        <v>0</v>
      </c>
      <c r="AQ24" s="100">
        <f t="shared" si="28"/>
        <v>0</v>
      </c>
      <c r="AR24" s="13">
        <f t="shared" si="38"/>
        <v>0</v>
      </c>
      <c r="AS24" s="30">
        <f t="shared" si="29"/>
        <v>0</v>
      </c>
      <c r="AT24" s="76">
        <f t="shared" si="30"/>
        <v>0</v>
      </c>
      <c r="AU24" s="13">
        <f t="shared" si="31"/>
        <v>0</v>
      </c>
      <c r="AV24" s="30">
        <f t="shared" si="32"/>
        <v>0</v>
      </c>
      <c r="AW24" s="30">
        <f t="shared" si="33"/>
        <v>0</v>
      </c>
      <c r="AX24" s="13">
        <f t="shared" si="9"/>
        <v>0</v>
      </c>
    </row>
    <row r="25" spans="2:50" ht="12.75">
      <c r="B25" s="95"/>
      <c r="C25" s="95"/>
      <c r="D25" s="95"/>
      <c r="E25" s="97"/>
      <c r="F25" s="100"/>
      <c r="G25" s="101"/>
      <c r="H25" s="13">
        <f t="shared" si="10"/>
        <v>0</v>
      </c>
      <c r="I25" s="30">
        <f t="shared" si="11"/>
        <v>0</v>
      </c>
      <c r="J25" s="76">
        <f t="shared" si="0"/>
        <v>0</v>
      </c>
      <c r="K25" s="13">
        <f t="shared" si="12"/>
        <v>0</v>
      </c>
      <c r="L25" s="30">
        <f t="shared" si="1"/>
        <v>0</v>
      </c>
      <c r="M25" s="31">
        <f t="shared" si="13"/>
        <v>0</v>
      </c>
      <c r="N25" s="13">
        <f t="shared" si="2"/>
        <v>0</v>
      </c>
      <c r="O25" s="13"/>
      <c r="P25" s="105">
        <f t="shared" si="14"/>
        <v>0</v>
      </c>
      <c r="Q25" s="13">
        <f t="shared" si="3"/>
        <v>0</v>
      </c>
      <c r="R25" s="30">
        <f t="shared" si="34"/>
        <v>0</v>
      </c>
      <c r="S25" s="76">
        <f t="shared" si="4"/>
        <v>0</v>
      </c>
      <c r="T25" s="13">
        <f t="shared" si="15"/>
        <v>0</v>
      </c>
      <c r="U25" s="30">
        <f t="shared" si="35"/>
        <v>0</v>
      </c>
      <c r="V25" s="30">
        <f t="shared" si="16"/>
        <v>0</v>
      </c>
      <c r="W25" s="13">
        <f t="shared" si="5"/>
        <v>0</v>
      </c>
      <c r="Y25" s="106">
        <f t="shared" si="17"/>
        <v>0</v>
      </c>
      <c r="Z25" s="13">
        <f t="shared" si="6"/>
        <v>0</v>
      </c>
      <c r="AA25" s="30">
        <f t="shared" si="36"/>
        <v>0</v>
      </c>
      <c r="AB25" s="76">
        <f t="shared" si="18"/>
        <v>0</v>
      </c>
      <c r="AC25" s="13">
        <f t="shared" si="19"/>
        <v>0</v>
      </c>
      <c r="AD25" s="30">
        <f t="shared" si="20"/>
        <v>0</v>
      </c>
      <c r="AE25" s="30">
        <f t="shared" si="21"/>
        <v>0</v>
      </c>
      <c r="AF25" s="13">
        <f t="shared" si="7"/>
        <v>0</v>
      </c>
      <c r="AH25" s="76">
        <f t="shared" si="22"/>
        <v>0</v>
      </c>
      <c r="AI25" s="13">
        <f t="shared" si="37"/>
        <v>0</v>
      </c>
      <c r="AJ25" s="30">
        <f t="shared" si="23"/>
        <v>0</v>
      </c>
      <c r="AK25" s="76">
        <f t="shared" si="24"/>
        <v>0</v>
      </c>
      <c r="AL25" s="13">
        <f t="shared" si="25"/>
        <v>0</v>
      </c>
      <c r="AM25" s="30">
        <f t="shared" si="26"/>
        <v>0</v>
      </c>
      <c r="AN25" s="30">
        <f t="shared" si="27"/>
        <v>0</v>
      </c>
      <c r="AO25" s="13">
        <f t="shared" si="8"/>
        <v>0</v>
      </c>
      <c r="AQ25" s="100">
        <f t="shared" si="28"/>
        <v>0</v>
      </c>
      <c r="AR25" s="13">
        <f t="shared" si="38"/>
        <v>0</v>
      </c>
      <c r="AS25" s="30">
        <f t="shared" si="29"/>
        <v>0</v>
      </c>
      <c r="AT25" s="76">
        <f t="shared" si="30"/>
        <v>0</v>
      </c>
      <c r="AU25" s="13">
        <f t="shared" si="31"/>
        <v>0</v>
      </c>
      <c r="AV25" s="30">
        <f t="shared" si="32"/>
        <v>0</v>
      </c>
      <c r="AW25" s="30">
        <f t="shared" si="33"/>
        <v>0</v>
      </c>
      <c r="AX25" s="13">
        <f t="shared" si="9"/>
        <v>0</v>
      </c>
    </row>
    <row r="26" spans="2:50" ht="12.75">
      <c r="B26" s="95"/>
      <c r="C26" s="95"/>
      <c r="D26" s="95"/>
      <c r="E26" s="97"/>
      <c r="F26" s="100"/>
      <c r="G26" s="101"/>
      <c r="H26" s="13">
        <f t="shared" si="10"/>
        <v>0</v>
      </c>
      <c r="I26" s="30">
        <f t="shared" si="11"/>
        <v>0</v>
      </c>
      <c r="J26" s="76">
        <f t="shared" si="0"/>
        <v>0</v>
      </c>
      <c r="K26" s="13">
        <f t="shared" si="12"/>
        <v>0</v>
      </c>
      <c r="L26" s="30">
        <f t="shared" si="1"/>
        <v>0</v>
      </c>
      <c r="M26" s="31">
        <f t="shared" si="13"/>
        <v>0</v>
      </c>
      <c r="N26" s="13">
        <f t="shared" si="2"/>
        <v>0</v>
      </c>
      <c r="O26" s="13"/>
      <c r="P26" s="105">
        <f t="shared" si="14"/>
        <v>0</v>
      </c>
      <c r="Q26" s="13">
        <f t="shared" si="3"/>
        <v>0</v>
      </c>
      <c r="R26" s="30">
        <f t="shared" si="34"/>
        <v>0</v>
      </c>
      <c r="S26" s="76">
        <f t="shared" si="4"/>
        <v>0</v>
      </c>
      <c r="T26" s="13">
        <f t="shared" si="15"/>
        <v>0</v>
      </c>
      <c r="U26" s="30">
        <f t="shared" si="35"/>
        <v>0</v>
      </c>
      <c r="V26" s="30">
        <f t="shared" si="16"/>
        <v>0</v>
      </c>
      <c r="W26" s="13">
        <f t="shared" si="5"/>
        <v>0</v>
      </c>
      <c r="Y26" s="106">
        <f t="shared" si="17"/>
        <v>0</v>
      </c>
      <c r="Z26" s="13">
        <f t="shared" si="6"/>
        <v>0</v>
      </c>
      <c r="AA26" s="30">
        <f t="shared" si="36"/>
        <v>0</v>
      </c>
      <c r="AB26" s="76">
        <f t="shared" si="18"/>
        <v>0</v>
      </c>
      <c r="AC26" s="13">
        <f t="shared" si="19"/>
        <v>0</v>
      </c>
      <c r="AD26" s="30">
        <f t="shared" si="20"/>
        <v>0</v>
      </c>
      <c r="AE26" s="30">
        <f t="shared" si="21"/>
        <v>0</v>
      </c>
      <c r="AF26" s="13">
        <f t="shared" si="7"/>
        <v>0</v>
      </c>
      <c r="AH26" s="76">
        <f t="shared" si="22"/>
        <v>0</v>
      </c>
      <c r="AI26" s="13">
        <f t="shared" si="37"/>
        <v>0</v>
      </c>
      <c r="AJ26" s="30">
        <f t="shared" si="23"/>
        <v>0</v>
      </c>
      <c r="AK26" s="76">
        <f t="shared" si="24"/>
        <v>0</v>
      </c>
      <c r="AL26" s="13">
        <f t="shared" si="25"/>
        <v>0</v>
      </c>
      <c r="AM26" s="30">
        <f t="shared" si="26"/>
        <v>0</v>
      </c>
      <c r="AN26" s="30">
        <f t="shared" si="27"/>
        <v>0</v>
      </c>
      <c r="AO26" s="13">
        <f t="shared" si="8"/>
        <v>0</v>
      </c>
      <c r="AQ26" s="100">
        <f t="shared" si="28"/>
        <v>0</v>
      </c>
      <c r="AR26" s="13">
        <f t="shared" si="38"/>
        <v>0</v>
      </c>
      <c r="AS26" s="30">
        <f t="shared" si="29"/>
        <v>0</v>
      </c>
      <c r="AT26" s="76">
        <f t="shared" si="30"/>
        <v>0</v>
      </c>
      <c r="AU26" s="13">
        <f t="shared" si="31"/>
        <v>0</v>
      </c>
      <c r="AV26" s="30">
        <f t="shared" si="32"/>
        <v>0</v>
      </c>
      <c r="AW26" s="30">
        <f t="shared" si="33"/>
        <v>0</v>
      </c>
      <c r="AX26" s="13">
        <f t="shared" si="9"/>
        <v>0</v>
      </c>
    </row>
    <row r="27" spans="2:50" ht="12.75">
      <c r="B27" s="95"/>
      <c r="C27" s="95"/>
      <c r="D27" s="95"/>
      <c r="E27" s="97"/>
      <c r="F27" s="100"/>
      <c r="G27" s="101"/>
      <c r="H27" s="13">
        <f t="shared" si="10"/>
        <v>0</v>
      </c>
      <c r="I27" s="30">
        <f t="shared" si="11"/>
        <v>0</v>
      </c>
      <c r="J27" s="76">
        <f t="shared" si="0"/>
        <v>0</v>
      </c>
      <c r="K27" s="13">
        <f t="shared" si="12"/>
        <v>0</v>
      </c>
      <c r="L27" s="30">
        <f t="shared" si="1"/>
        <v>0</v>
      </c>
      <c r="M27" s="31">
        <f t="shared" si="13"/>
        <v>0</v>
      </c>
      <c r="N27" s="13">
        <f t="shared" si="2"/>
        <v>0</v>
      </c>
      <c r="O27" s="13"/>
      <c r="P27" s="105">
        <f t="shared" si="14"/>
        <v>0</v>
      </c>
      <c r="Q27" s="13">
        <f t="shared" si="3"/>
        <v>0</v>
      </c>
      <c r="R27" s="30">
        <f t="shared" si="34"/>
        <v>0</v>
      </c>
      <c r="S27" s="76">
        <f t="shared" si="4"/>
        <v>0</v>
      </c>
      <c r="T27" s="13">
        <f t="shared" si="15"/>
        <v>0</v>
      </c>
      <c r="U27" s="30">
        <f t="shared" si="35"/>
        <v>0</v>
      </c>
      <c r="V27" s="30">
        <f t="shared" si="16"/>
        <v>0</v>
      </c>
      <c r="W27" s="13">
        <f t="shared" si="5"/>
        <v>0</v>
      </c>
      <c r="Y27" s="106">
        <f t="shared" si="17"/>
        <v>0</v>
      </c>
      <c r="Z27" s="13">
        <f t="shared" si="6"/>
        <v>0</v>
      </c>
      <c r="AA27" s="30">
        <f t="shared" si="36"/>
        <v>0</v>
      </c>
      <c r="AB27" s="76">
        <f t="shared" si="18"/>
        <v>0</v>
      </c>
      <c r="AC27" s="13">
        <f t="shared" si="19"/>
        <v>0</v>
      </c>
      <c r="AD27" s="30">
        <f t="shared" si="20"/>
        <v>0</v>
      </c>
      <c r="AE27" s="30">
        <f t="shared" si="21"/>
        <v>0</v>
      </c>
      <c r="AF27" s="13">
        <f t="shared" si="7"/>
        <v>0</v>
      </c>
      <c r="AH27" s="76">
        <f t="shared" si="22"/>
        <v>0</v>
      </c>
      <c r="AI27" s="13">
        <f t="shared" si="37"/>
        <v>0</v>
      </c>
      <c r="AJ27" s="30">
        <f t="shared" si="23"/>
        <v>0</v>
      </c>
      <c r="AK27" s="76">
        <f t="shared" si="24"/>
        <v>0</v>
      </c>
      <c r="AL27" s="13">
        <f t="shared" si="25"/>
        <v>0</v>
      </c>
      <c r="AM27" s="30">
        <f t="shared" si="26"/>
        <v>0</v>
      </c>
      <c r="AN27" s="30">
        <f t="shared" si="27"/>
        <v>0</v>
      </c>
      <c r="AO27" s="13">
        <f t="shared" si="8"/>
        <v>0</v>
      </c>
      <c r="AQ27" s="100">
        <f t="shared" si="28"/>
        <v>0</v>
      </c>
      <c r="AR27" s="13">
        <f t="shared" si="38"/>
        <v>0</v>
      </c>
      <c r="AS27" s="30">
        <f t="shared" si="29"/>
        <v>0</v>
      </c>
      <c r="AT27" s="76">
        <f t="shared" si="30"/>
        <v>0</v>
      </c>
      <c r="AU27" s="13">
        <f t="shared" si="31"/>
        <v>0</v>
      </c>
      <c r="AV27" s="30">
        <f t="shared" si="32"/>
        <v>0</v>
      </c>
      <c r="AW27" s="30">
        <f t="shared" si="33"/>
        <v>0</v>
      </c>
      <c r="AX27" s="13">
        <f t="shared" si="9"/>
        <v>0</v>
      </c>
    </row>
    <row r="28" spans="2:50" s="12" customFormat="1" ht="12.75">
      <c r="B28" s="38" t="s">
        <v>14</v>
      </c>
      <c r="G28" s="29"/>
      <c r="H28" s="29"/>
      <c r="I28" s="32">
        <f>SUM(I12:I18)</f>
        <v>10000</v>
      </c>
      <c r="J28" s="32"/>
      <c r="L28" s="32">
        <f>SUM(L12:L18)</f>
        <v>0</v>
      </c>
      <c r="M28" s="32">
        <f>SUM(M12:M18)</f>
        <v>10000</v>
      </c>
      <c r="N28" s="29">
        <f>SUM(N12:N18)</f>
        <v>3400</v>
      </c>
      <c r="O28" s="29"/>
      <c r="P28" s="29"/>
      <c r="R28" s="29">
        <f>SUM(R12:R27)</f>
        <v>0</v>
      </c>
      <c r="S28" s="29"/>
      <c r="U28" s="29">
        <f>SUM(U12:U27)</f>
        <v>0</v>
      </c>
      <c r="V28" s="29">
        <f>SUM(V12:V27)</f>
        <v>0</v>
      </c>
      <c r="W28" s="29">
        <f>SUM(W12:W27)</f>
        <v>0</v>
      </c>
      <c r="AA28" s="29">
        <f>SUM(AA12:AA27)</f>
        <v>0</v>
      </c>
      <c r="AB28" s="29"/>
      <c r="AD28" s="29">
        <f>SUM(AD12:AD27)</f>
        <v>0</v>
      </c>
      <c r="AE28" s="29">
        <f>SUM(AE12:AE27)</f>
        <v>0</v>
      </c>
      <c r="AF28" s="29">
        <f>SUM(AF12:AF27)</f>
        <v>0</v>
      </c>
      <c r="AJ28" s="29">
        <f>SUM(AJ12:AJ27)</f>
        <v>0</v>
      </c>
      <c r="AK28" s="29"/>
      <c r="AM28" s="29">
        <f>SUM(AM12:AM27)</f>
        <v>0</v>
      </c>
      <c r="AN28" s="29">
        <f>SUM(AN12:AN27)</f>
        <v>0</v>
      </c>
      <c r="AO28" s="29">
        <f>SUM(AO12:AO27)</f>
        <v>0</v>
      </c>
      <c r="AS28" s="29">
        <f>SUM(AS12:AS27)</f>
        <v>0</v>
      </c>
      <c r="AT28" s="29"/>
      <c r="AV28" s="29">
        <f>SUM(AV12:AV27)</f>
        <v>0</v>
      </c>
      <c r="AW28" s="29">
        <f>SUM(AW12:AW27)</f>
        <v>0</v>
      </c>
      <c r="AX28" s="29">
        <f>SUM(AX12:AX27)</f>
        <v>0</v>
      </c>
    </row>
    <row r="29" spans="2:50" ht="12.75">
      <c r="B29" s="44"/>
      <c r="C29" s="44"/>
      <c r="D29" s="44"/>
      <c r="E29" s="44"/>
      <c r="F29" s="44"/>
      <c r="G29" s="45"/>
      <c r="H29" s="45"/>
      <c r="I29" s="44"/>
      <c r="J29" s="44"/>
      <c r="K29" s="44"/>
      <c r="L29" s="44"/>
      <c r="M29" s="45"/>
      <c r="N29" s="45"/>
      <c r="O29" s="45"/>
      <c r="P29" s="45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</row>
    <row r="30" ht="13.5" thickBot="1"/>
    <row r="31" spans="2:10" ht="12.75">
      <c r="B31" t="s">
        <v>61</v>
      </c>
      <c r="C31" t="s">
        <v>62</v>
      </c>
      <c r="D31" t="s">
        <v>63</v>
      </c>
      <c r="E31" t="s">
        <v>67</v>
      </c>
      <c r="F31" t="s">
        <v>19</v>
      </c>
      <c r="G31" s="117" t="s">
        <v>60</v>
      </c>
      <c r="H31" s="118"/>
      <c r="I31" s="118"/>
      <c r="J31" s="119"/>
    </row>
    <row r="32" spans="2:10" ht="12.75">
      <c r="B32" s="114" t="s">
        <v>73</v>
      </c>
      <c r="C32" s="112">
        <v>0.318</v>
      </c>
      <c r="D32" s="112">
        <v>0.097</v>
      </c>
      <c r="E32" s="112">
        <v>0.022</v>
      </c>
      <c r="F32" s="113">
        <v>41090</v>
      </c>
      <c r="G32" s="84" t="s">
        <v>22</v>
      </c>
      <c r="H32" s="85" t="s">
        <v>23</v>
      </c>
      <c r="I32" s="85" t="s">
        <v>19</v>
      </c>
      <c r="J32" s="86" t="s">
        <v>54</v>
      </c>
    </row>
    <row r="33" spans="2:10" ht="12.75">
      <c r="B33" s="114" t="s">
        <v>74</v>
      </c>
      <c r="C33" s="112">
        <v>0.318</v>
      </c>
      <c r="D33" s="112">
        <v>0.097</v>
      </c>
      <c r="E33" s="112">
        <v>0.023</v>
      </c>
      <c r="F33" s="113">
        <v>41455</v>
      </c>
      <c r="G33" s="87">
        <f>C38+E38</f>
        <v>0.34</v>
      </c>
      <c r="H33" s="88">
        <v>0.097</v>
      </c>
      <c r="I33" s="89">
        <f>DATEVALUE(CONCATENATE("6/30/",IF(AND(MONTH($C$5)&gt;=7,MONTH($C$5)&lt;=12),YEAR($C$5)+1,YEAR($C$5))))</f>
        <v>43281</v>
      </c>
      <c r="J33" s="90" t="str">
        <f aca="true" t="shared" si="39" ref="J33:J38">CONCATENATE("FY ",YEAR(I33))</f>
        <v>FY 2018</v>
      </c>
    </row>
    <row r="34" spans="2:10" ht="12.75">
      <c r="B34" s="114" t="s">
        <v>79</v>
      </c>
      <c r="C34" s="112">
        <v>0.318</v>
      </c>
      <c r="D34" s="112">
        <v>0.097</v>
      </c>
      <c r="E34" s="112">
        <v>0.023</v>
      </c>
      <c r="F34" s="113">
        <v>41820</v>
      </c>
      <c r="G34" s="115">
        <v>0.34</v>
      </c>
      <c r="H34" s="88">
        <v>0.097</v>
      </c>
      <c r="I34" s="91">
        <f>IF(MOD(YEAR(I33)+1,4)=0,I33+366,I33+365)</f>
        <v>43646</v>
      </c>
      <c r="J34" s="90" t="str">
        <f t="shared" si="39"/>
        <v>FY 2019</v>
      </c>
    </row>
    <row r="35" spans="2:10" ht="12.75">
      <c r="B35" s="63" t="s">
        <v>78</v>
      </c>
      <c r="C35" s="36">
        <v>0.32</v>
      </c>
      <c r="D35" s="36">
        <v>0.097</v>
      </c>
      <c r="E35" s="36">
        <v>0.023</v>
      </c>
      <c r="F35" s="34">
        <v>42185</v>
      </c>
      <c r="G35" s="115">
        <v>0.34</v>
      </c>
      <c r="H35" s="88">
        <v>0.097</v>
      </c>
      <c r="I35" s="91">
        <f>IF(MOD(YEAR(I34)+1,4)=0,I34+366,I34+365)</f>
        <v>44012</v>
      </c>
      <c r="J35" s="90" t="str">
        <f t="shared" si="39"/>
        <v>FY 2020</v>
      </c>
    </row>
    <row r="36" spans="2:10" ht="12.75">
      <c r="B36" s="63" t="s">
        <v>77</v>
      </c>
      <c r="C36" s="36">
        <v>0.322</v>
      </c>
      <c r="D36" s="36">
        <v>0.097</v>
      </c>
      <c r="E36" s="36">
        <v>0.023</v>
      </c>
      <c r="F36" s="34">
        <v>42551</v>
      </c>
      <c r="G36" s="115">
        <v>0.34</v>
      </c>
      <c r="H36" s="88">
        <v>0.097</v>
      </c>
      <c r="I36" s="91">
        <f>IF(MOD(YEAR(I35)+1,4)=0,I35+366,I35+365)</f>
        <v>44377</v>
      </c>
      <c r="J36" s="90" t="str">
        <f t="shared" si="39"/>
        <v>FY 2021</v>
      </c>
    </row>
    <row r="37" spans="2:10" ht="12.75">
      <c r="B37" s="63" t="s">
        <v>76</v>
      </c>
      <c r="C37" s="36">
        <v>0.312</v>
      </c>
      <c r="D37" s="36">
        <v>0.097</v>
      </c>
      <c r="E37" s="36">
        <v>0.023</v>
      </c>
      <c r="F37" s="34">
        <v>42916</v>
      </c>
      <c r="G37" s="115">
        <v>0.34</v>
      </c>
      <c r="H37" s="88">
        <v>0.097</v>
      </c>
      <c r="I37" s="91">
        <f>IF(MOD(YEAR(I36)+1,4)=0,I36+366,I36+365)</f>
        <v>44742</v>
      </c>
      <c r="J37" s="90" t="str">
        <f t="shared" si="39"/>
        <v>FY 2022</v>
      </c>
    </row>
    <row r="38" spans="2:10" ht="13.5" thickBot="1">
      <c r="B38" s="63" t="s">
        <v>75</v>
      </c>
      <c r="C38" s="36">
        <v>0.317</v>
      </c>
      <c r="D38" s="36">
        <v>0.097</v>
      </c>
      <c r="E38" s="36">
        <v>0.023</v>
      </c>
      <c r="F38" s="34">
        <v>43281</v>
      </c>
      <c r="G38" s="116">
        <v>0.34</v>
      </c>
      <c r="H38" s="92">
        <v>0.097</v>
      </c>
      <c r="I38" s="93">
        <f>IF(MOD(YEAR(I37)+1,4)=0,I37+366,I37+365)</f>
        <v>45107</v>
      </c>
      <c r="J38" s="94" t="str">
        <f t="shared" si="39"/>
        <v>FY 2023</v>
      </c>
    </row>
  </sheetData>
  <sheetProtection/>
  <protectedRanges>
    <protectedRange sqref="B2:F7" name="Range1"/>
    <protectedRange sqref="B12:G27" name="Range2"/>
    <protectedRange sqref="J12:J27" name="Range3"/>
    <protectedRange sqref="S12:S27" name="Range4"/>
    <protectedRange sqref="AB12:AB27" name="Range5"/>
    <protectedRange sqref="AK12:AK27" name="Range6"/>
    <protectedRange sqref="AT12:AT27" name="Range7"/>
    <protectedRange sqref="G33:H38" name="Range8"/>
    <protectedRange sqref="B32:F51" name="Range9"/>
    <protectedRange sqref="P12:P27" name="Range10"/>
    <protectedRange sqref="Y12:Y27" name="Range11"/>
    <protectedRange sqref="AH12:AH27" name="Range12"/>
    <protectedRange sqref="AQ12:AQ27" name="Range13"/>
  </protectedRanges>
  <mergeCells count="6">
    <mergeCell ref="G31:J31"/>
    <mergeCell ref="AS7:AX7"/>
    <mergeCell ref="I7:N7"/>
    <mergeCell ref="R7:W7"/>
    <mergeCell ref="AA7:AF7"/>
    <mergeCell ref="AJ7:AO7"/>
  </mergeCells>
  <printOptions/>
  <pageMargins left="0.5" right="0.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2:IT153"/>
  <sheetViews>
    <sheetView zoomScalePageLayoutView="0" workbookViewId="0" topLeftCell="A1">
      <selection activeCell="N149" sqref="N149"/>
    </sheetView>
  </sheetViews>
  <sheetFormatPr defaultColWidth="9.140625" defaultRowHeight="12.75"/>
  <cols>
    <col min="1" max="1" width="14.8515625" style="0" bestFit="1" customWidth="1"/>
    <col min="2" max="2" width="12.57421875" style="39" bestFit="1" customWidth="1"/>
    <col min="3" max="3" width="11.7109375" style="0" customWidth="1"/>
    <col min="4" max="4" width="7.140625" style="0" customWidth="1"/>
    <col min="5" max="5" width="14.28125" style="0" customWidth="1"/>
    <col min="6" max="6" width="14.28125" style="0" bestFit="1" customWidth="1"/>
    <col min="7" max="7" width="11.28125" style="0" bestFit="1" customWidth="1"/>
    <col min="8" max="8" width="14.140625" style="0" bestFit="1" customWidth="1"/>
    <col min="9" max="9" width="13.00390625" style="0" customWidth="1"/>
    <col min="10" max="10" width="14.140625" style="0" bestFit="1" customWidth="1"/>
    <col min="11" max="11" width="12.140625" style="0" customWidth="1"/>
    <col min="12" max="12" width="14.140625" style="0" bestFit="1" customWidth="1"/>
    <col min="13" max="13" width="11.7109375" style="0" customWidth="1"/>
    <col min="14" max="14" width="14.140625" style="0" bestFit="1" customWidth="1"/>
    <col min="15" max="15" width="10.421875" style="0" customWidth="1"/>
    <col min="16" max="16" width="11.28125" style="0" bestFit="1" customWidth="1"/>
    <col min="255" max="255" width="10.140625" style="0" bestFit="1" customWidth="1"/>
  </cols>
  <sheetData>
    <row r="2" spans="1:4" ht="12.75">
      <c r="A2" s="20" t="s">
        <v>1</v>
      </c>
      <c r="B2" s="39">
        <f>'Data Input'!C2</f>
        <v>0</v>
      </c>
      <c r="C2" s="12" t="str">
        <f>'Data Input'!D2</f>
        <v>Fund#</v>
      </c>
      <c r="D2">
        <f>IF('Data Input'!F2="","",'Data Input'!F2)</f>
      </c>
    </row>
    <row r="3" spans="1:3" ht="12.75">
      <c r="A3" s="21" t="s">
        <v>0</v>
      </c>
      <c r="B3" s="39" t="str">
        <f>'Data Input'!C3</f>
        <v>NIH</v>
      </c>
      <c r="C3" s="12" t="str">
        <f>'Data Input'!D3</f>
        <v>New (N), Revision (R), Competing (C),</v>
      </c>
    </row>
    <row r="4" spans="1:4" ht="12.75">
      <c r="A4" s="27" t="s">
        <v>2</v>
      </c>
      <c r="B4" s="39" t="str">
        <f>'Data Input'!C4</f>
        <v>Federal</v>
      </c>
      <c r="C4" s="12" t="str">
        <f>'Data Input'!D4</f>
        <v>Supplemental (S)</v>
      </c>
      <c r="D4">
        <f>IF('Data Input'!F4="","",'Data Input'!F4)</f>
      </c>
    </row>
    <row r="5" spans="1:4" ht="12.75">
      <c r="A5" s="27" t="s">
        <v>17</v>
      </c>
      <c r="B5" s="42">
        <f>'Data Input'!C5</f>
        <v>42917</v>
      </c>
      <c r="C5" s="12" t="str">
        <f>'Data Input'!D5</f>
        <v>GRANT#</v>
      </c>
      <c r="D5">
        <f>IF('Data Input'!F5="","",'Data Input'!F5)</f>
      </c>
    </row>
    <row r="6" spans="1:4" ht="12.75">
      <c r="A6" s="27" t="s">
        <v>18</v>
      </c>
      <c r="B6" s="42">
        <f>'Data Input'!C6</f>
        <v>43281</v>
      </c>
      <c r="C6" s="12" t="str">
        <f>'Data Input'!D6</f>
        <v>Supply Increase</v>
      </c>
      <c r="D6" s="36">
        <f>IF('Data Input'!F6="","",'Data Input'!F6)</f>
        <v>0.03</v>
      </c>
    </row>
    <row r="7" spans="1:15" ht="12.75">
      <c r="A7" s="27" t="s">
        <v>53</v>
      </c>
      <c r="B7" s="103">
        <f>'Data Input'!C7</f>
        <v>187000</v>
      </c>
      <c r="C7" s="12" t="str">
        <f>'Data Input'!D7</f>
        <v>F&amp;A Rate</v>
      </c>
      <c r="D7" s="36">
        <f>IF('Data Input'!F7="","",'Data Input'!F7)</f>
        <v>0.61</v>
      </c>
      <c r="F7" s="125" t="s">
        <v>20</v>
      </c>
      <c r="G7" s="126"/>
      <c r="H7" s="125" t="s">
        <v>21</v>
      </c>
      <c r="I7" s="126"/>
      <c r="J7" s="125" t="s">
        <v>24</v>
      </c>
      <c r="K7" s="126"/>
      <c r="L7" s="125" t="s">
        <v>25</v>
      </c>
      <c r="M7" s="126"/>
      <c r="N7" s="125" t="s">
        <v>26</v>
      </c>
      <c r="O7" s="126"/>
    </row>
    <row r="8" spans="1:15" ht="15">
      <c r="A8" s="15"/>
      <c r="B8" s="15"/>
      <c r="C8" s="15"/>
      <c r="D8" s="15"/>
      <c r="E8" s="16"/>
      <c r="F8" s="19"/>
      <c r="G8" s="18"/>
      <c r="H8" s="19"/>
      <c r="I8" s="18"/>
      <c r="J8" s="19"/>
      <c r="K8" s="18"/>
      <c r="L8" s="19"/>
      <c r="M8" s="18"/>
      <c r="N8" s="19"/>
      <c r="O8" s="18"/>
    </row>
    <row r="9" spans="1:15" ht="15">
      <c r="A9" s="15"/>
      <c r="B9" s="15"/>
      <c r="C9" s="19" t="s">
        <v>27</v>
      </c>
      <c r="D9" s="15"/>
      <c r="E9" s="16" t="s">
        <v>9</v>
      </c>
      <c r="F9" s="19" t="s">
        <v>15</v>
      </c>
      <c r="G9" s="18"/>
      <c r="H9" s="19" t="s">
        <v>15</v>
      </c>
      <c r="I9" s="18"/>
      <c r="J9" s="19" t="s">
        <v>15</v>
      </c>
      <c r="K9" s="18"/>
      <c r="L9" s="19" t="s">
        <v>15</v>
      </c>
      <c r="M9" s="18"/>
      <c r="N9" s="19" t="s">
        <v>15</v>
      </c>
      <c r="O9" s="18"/>
    </row>
    <row r="10" spans="1:15" ht="15">
      <c r="A10" s="19" t="s">
        <v>4</v>
      </c>
      <c r="B10" s="19" t="s">
        <v>5</v>
      </c>
      <c r="C10" s="19" t="s">
        <v>28</v>
      </c>
      <c r="D10" s="19" t="s">
        <v>6</v>
      </c>
      <c r="E10" s="16" t="s">
        <v>7</v>
      </c>
      <c r="F10" s="19" t="s">
        <v>7</v>
      </c>
      <c r="G10" s="19" t="s">
        <v>8</v>
      </c>
      <c r="H10" s="19" t="s">
        <v>7</v>
      </c>
      <c r="I10" s="19" t="s">
        <v>8</v>
      </c>
      <c r="J10" s="19" t="s">
        <v>7</v>
      </c>
      <c r="K10" s="19" t="s">
        <v>8</v>
      </c>
      <c r="L10" s="19" t="s">
        <v>7</v>
      </c>
      <c r="M10" s="19" t="s">
        <v>8</v>
      </c>
      <c r="N10" s="19" t="s">
        <v>7</v>
      </c>
      <c r="O10" s="19" t="s">
        <v>8</v>
      </c>
    </row>
    <row r="12" spans="1:15" ht="12.75">
      <c r="A12">
        <f>IF('Data Input'!B12="","",'Data Input'!B12)</f>
      </c>
      <c r="B12" t="str">
        <f>IF('Data Input'!C12="","",'Data Input'!C12)</f>
        <v>Principal Investigator</v>
      </c>
      <c r="C12" s="43" t="str">
        <f>IF('Data Input'!D12="","",'Data Input'!D12)</f>
        <v>F</v>
      </c>
      <c r="D12" s="40">
        <f>IF('Data Input'!F12="","",'Data Input'!F12)</f>
        <v>0.1</v>
      </c>
      <c r="E12" s="41">
        <f>IF('Data Input'!G12="","",'Data Input'!G12)</f>
        <v>100000</v>
      </c>
      <c r="F12" s="61">
        <f>'Data Input'!M12</f>
        <v>10000</v>
      </c>
      <c r="G12" s="61">
        <f>'Data Input'!N12</f>
        <v>3400</v>
      </c>
      <c r="H12" s="61">
        <f>'Data Input'!V12</f>
        <v>0</v>
      </c>
      <c r="I12" s="61">
        <f>'Data Input'!W12</f>
        <v>0</v>
      </c>
      <c r="J12" s="61">
        <f>'Data Input'!AE12</f>
        <v>0</v>
      </c>
      <c r="K12" s="61">
        <f>'Data Input'!AF12</f>
        <v>0</v>
      </c>
      <c r="L12" s="61">
        <f>'Data Input'!AN12</f>
        <v>0</v>
      </c>
      <c r="M12" s="61">
        <f>'Data Input'!AO12</f>
        <v>0</v>
      </c>
      <c r="N12" s="61">
        <f>'Data Input'!AW12</f>
        <v>0</v>
      </c>
      <c r="O12" s="61">
        <f>'Data Input'!AX12</f>
        <v>0</v>
      </c>
    </row>
    <row r="13" spans="1:15" ht="12.75">
      <c r="A13">
        <f>IF('Data Input'!B13="","",'Data Input'!B13)</f>
      </c>
      <c r="B13">
        <f>IF('Data Input'!C13="","",'Data Input'!C13)</f>
      </c>
      <c r="C13" s="43" t="str">
        <f>IF('Data Input'!D13="","",'Data Input'!D13)</f>
        <v>f</v>
      </c>
      <c r="D13" s="40">
        <f>IF('Data Input'!F13="","",'Data Input'!F13)</f>
        <v>0</v>
      </c>
      <c r="E13" s="41">
        <f>IF('Data Input'!G13="","",'Data Input'!G13)</f>
        <v>0</v>
      </c>
      <c r="F13" s="61">
        <f>'Data Input'!M13</f>
        <v>0</v>
      </c>
      <c r="G13" s="61">
        <f>'Data Input'!N13</f>
        <v>0</v>
      </c>
      <c r="H13" s="61">
        <f>'Data Input'!V13</f>
        <v>0</v>
      </c>
      <c r="I13" s="61">
        <f>'Data Input'!W13</f>
        <v>0</v>
      </c>
      <c r="J13" s="61">
        <f>'Data Input'!AE13</f>
        <v>0</v>
      </c>
      <c r="K13" s="61">
        <f>'Data Input'!AF13</f>
        <v>0</v>
      </c>
      <c r="L13" s="61">
        <f>'Data Input'!AN13</f>
        <v>0</v>
      </c>
      <c r="M13" s="61">
        <f>'Data Input'!AO13</f>
        <v>0</v>
      </c>
      <c r="N13" s="61">
        <f>'Data Input'!AW13</f>
        <v>0</v>
      </c>
      <c r="O13" s="61">
        <f>'Data Input'!AX13</f>
        <v>0</v>
      </c>
    </row>
    <row r="14" spans="1:15" ht="12.75">
      <c r="A14">
        <f>IF('Data Input'!B14="","",'Data Input'!B14)</f>
      </c>
      <c r="B14">
        <f>IF('Data Input'!C14="","",'Data Input'!C14)</f>
      </c>
      <c r="C14" s="43">
        <f>IF('Data Input'!D14="","",'Data Input'!D14)</f>
      </c>
      <c r="D14" s="40">
        <f>IF('Data Input'!F14="","",'Data Input'!F14)</f>
      </c>
      <c r="E14" s="41">
        <f>IF('Data Input'!G14="","",'Data Input'!G14)</f>
      </c>
      <c r="F14" s="61">
        <f>'Data Input'!M14</f>
        <v>0</v>
      </c>
      <c r="G14" s="61">
        <f>'Data Input'!N14</f>
        <v>0</v>
      </c>
      <c r="H14" s="61">
        <f>'Data Input'!V14</f>
        <v>0</v>
      </c>
      <c r="I14" s="61">
        <f>'Data Input'!W14</f>
        <v>0</v>
      </c>
      <c r="J14" s="61">
        <f>'Data Input'!AE14</f>
        <v>0</v>
      </c>
      <c r="K14" s="61">
        <f>'Data Input'!AF14</f>
        <v>0</v>
      </c>
      <c r="L14" s="61">
        <f>'Data Input'!AN14</f>
        <v>0</v>
      </c>
      <c r="M14" s="61">
        <f>'Data Input'!AO14</f>
        <v>0</v>
      </c>
      <c r="N14" s="61">
        <f>'Data Input'!AW14</f>
        <v>0</v>
      </c>
      <c r="O14" s="61">
        <f>'Data Input'!AX14</f>
        <v>0</v>
      </c>
    </row>
    <row r="15" spans="1:15" ht="12.75">
      <c r="A15">
        <f>IF('Data Input'!B15="","",'Data Input'!B15)</f>
      </c>
      <c r="B15">
        <f>IF('Data Input'!C15="","",'Data Input'!C15)</f>
      </c>
      <c r="C15" s="43">
        <f>IF('Data Input'!D15="","",'Data Input'!D15)</f>
      </c>
      <c r="D15" s="40">
        <f>IF('Data Input'!F15="","",'Data Input'!F15)</f>
      </c>
      <c r="E15" s="41">
        <f>IF('Data Input'!G15="","",'Data Input'!G15)</f>
      </c>
      <c r="F15" s="61">
        <f>'Data Input'!M15</f>
        <v>0</v>
      </c>
      <c r="G15" s="61">
        <f>'Data Input'!N15</f>
        <v>0</v>
      </c>
      <c r="H15" s="61">
        <f>'Data Input'!V15</f>
        <v>0</v>
      </c>
      <c r="I15" s="61">
        <f>'Data Input'!W15</f>
        <v>0</v>
      </c>
      <c r="J15" s="61">
        <f>'Data Input'!AE15</f>
        <v>0</v>
      </c>
      <c r="K15" s="61">
        <f>'Data Input'!AF15</f>
        <v>0</v>
      </c>
      <c r="L15" s="61">
        <f>'Data Input'!AN15</f>
        <v>0</v>
      </c>
      <c r="M15" s="61">
        <f>'Data Input'!AO15</f>
        <v>0</v>
      </c>
      <c r="N15" s="61">
        <f>'Data Input'!AW15</f>
        <v>0</v>
      </c>
      <c r="O15" s="61">
        <f>'Data Input'!AX15</f>
        <v>0</v>
      </c>
    </row>
    <row r="16" spans="1:15" ht="12.75">
      <c r="A16">
        <f>IF('Data Input'!B16="","",'Data Input'!B16)</f>
      </c>
      <c r="B16">
        <f>IF('Data Input'!C16="","",'Data Input'!C16)</f>
      </c>
      <c r="C16" s="43">
        <f>IF('Data Input'!D16="","",'Data Input'!D16)</f>
      </c>
      <c r="D16" s="40">
        <f>IF('Data Input'!F16="","",'Data Input'!F16)</f>
      </c>
      <c r="E16" s="41">
        <f>IF('Data Input'!G16="","",'Data Input'!G16)</f>
      </c>
      <c r="F16" s="61">
        <f>'Data Input'!M16</f>
        <v>0</v>
      </c>
      <c r="G16" s="61">
        <f>'Data Input'!N16</f>
        <v>0</v>
      </c>
      <c r="H16" s="61">
        <f>'Data Input'!V16</f>
        <v>0</v>
      </c>
      <c r="I16" s="61">
        <f>'Data Input'!W16</f>
        <v>0</v>
      </c>
      <c r="J16" s="61">
        <f>'Data Input'!AE16</f>
        <v>0</v>
      </c>
      <c r="K16" s="61">
        <f>'Data Input'!AF16</f>
        <v>0</v>
      </c>
      <c r="L16" s="61">
        <f>'Data Input'!AN16</f>
        <v>0</v>
      </c>
      <c r="M16" s="61">
        <f>'Data Input'!AO16</f>
        <v>0</v>
      </c>
      <c r="N16" s="61">
        <f>'Data Input'!AW16</f>
        <v>0</v>
      </c>
      <c r="O16" s="61">
        <f>'Data Input'!AX16</f>
        <v>0</v>
      </c>
    </row>
    <row r="17" spans="1:15" ht="12.75">
      <c r="A17">
        <f>IF('Data Input'!B17="","",'Data Input'!B17)</f>
      </c>
      <c r="B17">
        <f>IF('Data Input'!C17="","",'Data Input'!C17)</f>
      </c>
      <c r="C17" s="43">
        <f>IF('Data Input'!D17="","",'Data Input'!D17)</f>
      </c>
      <c r="D17" s="40">
        <f>IF('Data Input'!F17="","",'Data Input'!F17)</f>
      </c>
      <c r="E17" s="41">
        <f>IF('Data Input'!G17="","",'Data Input'!G17)</f>
      </c>
      <c r="F17" s="61">
        <f>'Data Input'!M17</f>
        <v>0</v>
      </c>
      <c r="G17" s="61">
        <f>'Data Input'!N17</f>
        <v>0</v>
      </c>
      <c r="H17" s="61">
        <f>'Data Input'!V17</f>
        <v>0</v>
      </c>
      <c r="I17" s="61">
        <f>'Data Input'!W17</f>
        <v>0</v>
      </c>
      <c r="J17" s="61">
        <f>'Data Input'!AE17</f>
        <v>0</v>
      </c>
      <c r="K17" s="61">
        <f>'Data Input'!AF17</f>
        <v>0</v>
      </c>
      <c r="L17" s="61">
        <f>'Data Input'!AN17</f>
        <v>0</v>
      </c>
      <c r="M17" s="61">
        <f>'Data Input'!AO17</f>
        <v>0</v>
      </c>
      <c r="N17" s="61">
        <f>'Data Input'!AW17</f>
        <v>0</v>
      </c>
      <c r="O17" s="61">
        <f>'Data Input'!AX17</f>
        <v>0</v>
      </c>
    </row>
    <row r="18" spans="1:15" ht="12.75">
      <c r="A18">
        <f>IF('Data Input'!B18="","",'Data Input'!B18)</f>
      </c>
      <c r="B18">
        <f>IF('Data Input'!C18="","",'Data Input'!C18)</f>
      </c>
      <c r="C18" s="43">
        <f>IF('Data Input'!D18="","",'Data Input'!D18)</f>
      </c>
      <c r="D18" s="40">
        <f>IF('Data Input'!F18="","",'Data Input'!F18)</f>
      </c>
      <c r="E18" s="41">
        <f>IF('Data Input'!G18="","",'Data Input'!G18)</f>
      </c>
      <c r="F18" s="61">
        <f>'Data Input'!M18</f>
        <v>0</v>
      </c>
      <c r="G18" s="61">
        <f>'Data Input'!N18</f>
        <v>0</v>
      </c>
      <c r="H18" s="61">
        <f>'Data Input'!V18</f>
        <v>0</v>
      </c>
      <c r="I18" s="61">
        <f>'Data Input'!W18</f>
        <v>0</v>
      </c>
      <c r="J18" s="61">
        <f>'Data Input'!AE18</f>
        <v>0</v>
      </c>
      <c r="K18" s="61">
        <f>'Data Input'!AF18</f>
        <v>0</v>
      </c>
      <c r="L18" s="61">
        <f>'Data Input'!AN18</f>
        <v>0</v>
      </c>
      <c r="M18" s="61">
        <f>'Data Input'!AO18</f>
        <v>0</v>
      </c>
      <c r="N18" s="61">
        <f>'Data Input'!AW18</f>
        <v>0</v>
      </c>
      <c r="O18" s="61">
        <f>'Data Input'!AX18</f>
        <v>0</v>
      </c>
    </row>
    <row r="19" spans="1:15" ht="12.75">
      <c r="A19">
        <f>IF('Data Input'!B19="","",'Data Input'!B19)</f>
      </c>
      <c r="B19">
        <f>IF('Data Input'!C19="","",'Data Input'!C19)</f>
      </c>
      <c r="C19">
        <f>IF('Data Input'!D19="","",'Data Input'!D19)</f>
      </c>
      <c r="D19" s="40">
        <f>IF('Data Input'!F19="","",'Data Input'!F19)</f>
      </c>
      <c r="E19" s="41">
        <f>IF('Data Input'!G19="","",'Data Input'!G19)</f>
      </c>
      <c r="F19" s="61">
        <f>'Data Input'!M19</f>
        <v>0</v>
      </c>
      <c r="G19" s="61">
        <f>'Data Input'!N19</f>
        <v>0</v>
      </c>
      <c r="H19" s="61">
        <f>'Data Input'!V19</f>
        <v>0</v>
      </c>
      <c r="I19" s="61">
        <f>'Data Input'!W19</f>
        <v>0</v>
      </c>
      <c r="J19" s="61">
        <f>'Data Input'!AE19</f>
        <v>0</v>
      </c>
      <c r="K19" s="61">
        <f>'Data Input'!AF19</f>
        <v>0</v>
      </c>
      <c r="L19" s="61">
        <f>'Data Input'!AN19</f>
        <v>0</v>
      </c>
      <c r="M19" s="61">
        <f>'Data Input'!AO19</f>
        <v>0</v>
      </c>
      <c r="N19" s="61">
        <f>'Data Input'!AW19</f>
        <v>0</v>
      </c>
      <c r="O19" s="61">
        <f>'Data Input'!AX19</f>
        <v>0</v>
      </c>
    </row>
    <row r="20" spans="1:15" ht="12.75">
      <c r="A20">
        <f>IF('Data Input'!B20="","",'Data Input'!B20)</f>
      </c>
      <c r="B20">
        <f>IF('Data Input'!C20="","",'Data Input'!C20)</f>
      </c>
      <c r="C20">
        <f>IF('Data Input'!D20="","",'Data Input'!D20)</f>
      </c>
      <c r="D20" s="40">
        <f>IF('Data Input'!F20="","",'Data Input'!F20)</f>
      </c>
      <c r="E20" s="41">
        <f>IF('Data Input'!G20="","",'Data Input'!G20)</f>
      </c>
      <c r="F20" s="61">
        <f>'Data Input'!M20</f>
        <v>0</v>
      </c>
      <c r="G20" s="61">
        <f>'Data Input'!N20</f>
        <v>0</v>
      </c>
      <c r="H20" s="61">
        <f>'Data Input'!V20</f>
        <v>0</v>
      </c>
      <c r="I20" s="61">
        <f>'Data Input'!W20</f>
        <v>0</v>
      </c>
      <c r="J20" s="61">
        <f>'Data Input'!AE20</f>
        <v>0</v>
      </c>
      <c r="K20" s="61">
        <f>'Data Input'!AF20</f>
        <v>0</v>
      </c>
      <c r="L20" s="61">
        <f>'Data Input'!AN20</f>
        <v>0</v>
      </c>
      <c r="M20" s="61">
        <f>'Data Input'!AO20</f>
        <v>0</v>
      </c>
      <c r="N20" s="61">
        <f>'Data Input'!AW20</f>
        <v>0</v>
      </c>
      <c r="O20" s="61">
        <f>'Data Input'!AX20</f>
        <v>0</v>
      </c>
    </row>
    <row r="21" spans="1:15" ht="12.75">
      <c r="A21">
        <f>IF('Data Input'!B21="","",'Data Input'!B21)</f>
      </c>
      <c r="B21">
        <f>IF('Data Input'!C21="","",'Data Input'!C21)</f>
      </c>
      <c r="C21">
        <f>IF('Data Input'!D21="","",'Data Input'!D21)</f>
      </c>
      <c r="D21" s="40">
        <f>IF('Data Input'!F21="","",'Data Input'!F21)</f>
      </c>
      <c r="E21" s="41">
        <f>IF('Data Input'!G21="","",'Data Input'!G21)</f>
      </c>
      <c r="F21" s="61">
        <f>'Data Input'!M21</f>
        <v>0</v>
      </c>
      <c r="G21" s="61">
        <f>'Data Input'!N21</f>
        <v>0</v>
      </c>
      <c r="H21" s="61">
        <f>'Data Input'!V21</f>
        <v>0</v>
      </c>
      <c r="I21" s="61">
        <f>'Data Input'!W21</f>
        <v>0</v>
      </c>
      <c r="J21" s="61">
        <f>'Data Input'!AE21</f>
        <v>0</v>
      </c>
      <c r="K21" s="61">
        <f>'Data Input'!AF21</f>
        <v>0</v>
      </c>
      <c r="L21" s="61">
        <f>'Data Input'!AN21</f>
        <v>0</v>
      </c>
      <c r="M21" s="61">
        <f>'Data Input'!AO21</f>
        <v>0</v>
      </c>
      <c r="N21" s="61">
        <f>'Data Input'!AW21</f>
        <v>0</v>
      </c>
      <c r="O21" s="61">
        <f>'Data Input'!AX21</f>
        <v>0</v>
      </c>
    </row>
    <row r="22" spans="1:15" ht="12.75">
      <c r="A22">
        <f>IF('Data Input'!B22="","",'Data Input'!B22)</f>
      </c>
      <c r="B22">
        <f>IF('Data Input'!C22="","",'Data Input'!C22)</f>
      </c>
      <c r="C22">
        <f>IF('Data Input'!D22="","",'Data Input'!D22)</f>
      </c>
      <c r="D22" s="40">
        <f>IF('Data Input'!F22="","",'Data Input'!F22)</f>
      </c>
      <c r="E22" s="41">
        <f>IF('Data Input'!G22="","",'Data Input'!G22)</f>
      </c>
      <c r="F22" s="61">
        <f>'Data Input'!M22</f>
        <v>0</v>
      </c>
      <c r="G22" s="61">
        <f>'Data Input'!N22</f>
        <v>0</v>
      </c>
      <c r="H22" s="61">
        <f>'Data Input'!V22</f>
        <v>0</v>
      </c>
      <c r="I22" s="61">
        <f>'Data Input'!W22</f>
        <v>0</v>
      </c>
      <c r="J22" s="61">
        <f>'Data Input'!AE22</f>
        <v>0</v>
      </c>
      <c r="K22" s="61">
        <f>'Data Input'!AF22</f>
        <v>0</v>
      </c>
      <c r="L22" s="61">
        <f>'Data Input'!AN22</f>
        <v>0</v>
      </c>
      <c r="M22" s="61">
        <f>'Data Input'!AO22</f>
        <v>0</v>
      </c>
      <c r="N22" s="61">
        <f>'Data Input'!AW22</f>
        <v>0</v>
      </c>
      <c r="O22" s="61">
        <f>'Data Input'!AX22</f>
        <v>0</v>
      </c>
    </row>
    <row r="23" spans="1:15" ht="12.75">
      <c r="A23">
        <f>IF('Data Input'!B23="","",'Data Input'!B23)</f>
      </c>
      <c r="B23">
        <f>IF('Data Input'!C23="","",'Data Input'!C23)</f>
      </c>
      <c r="C23">
        <f>IF('Data Input'!D23="","",'Data Input'!D23)</f>
      </c>
      <c r="D23" s="40">
        <f>IF('Data Input'!F23="","",'Data Input'!F23)</f>
      </c>
      <c r="E23" s="41">
        <f>IF('Data Input'!G23="","",'Data Input'!G23)</f>
      </c>
      <c r="F23" s="61">
        <f>'Data Input'!M23</f>
        <v>0</v>
      </c>
      <c r="G23" s="61">
        <f>'Data Input'!N23</f>
        <v>0</v>
      </c>
      <c r="H23" s="61">
        <f>'Data Input'!V23</f>
        <v>0</v>
      </c>
      <c r="I23" s="61">
        <f>'Data Input'!W23</f>
        <v>0</v>
      </c>
      <c r="J23" s="61">
        <f>'Data Input'!AE23</f>
        <v>0</v>
      </c>
      <c r="K23" s="61">
        <f>'Data Input'!AF23</f>
        <v>0</v>
      </c>
      <c r="L23" s="61">
        <f>'Data Input'!AN23</f>
        <v>0</v>
      </c>
      <c r="M23" s="61">
        <f>'Data Input'!AO23</f>
        <v>0</v>
      </c>
      <c r="N23" s="61">
        <f>'Data Input'!AW23</f>
        <v>0</v>
      </c>
      <c r="O23" s="61">
        <f>'Data Input'!AX23</f>
        <v>0</v>
      </c>
    </row>
    <row r="24" spans="1:15" ht="12.75">
      <c r="A24">
        <f>IF('Data Input'!B24="","",'Data Input'!B24)</f>
      </c>
      <c r="B24">
        <f>IF('Data Input'!C24="","",'Data Input'!C24)</f>
      </c>
      <c r="C24">
        <f>IF('Data Input'!D24="","",'Data Input'!D24)</f>
      </c>
      <c r="D24" s="40">
        <f>IF('Data Input'!F24="","",'Data Input'!F24)</f>
      </c>
      <c r="E24" s="41">
        <f>IF('Data Input'!G24="","",'Data Input'!G24)</f>
      </c>
      <c r="F24" s="61">
        <f>'Data Input'!M24</f>
        <v>0</v>
      </c>
      <c r="G24" s="61">
        <f>'Data Input'!N24</f>
        <v>0</v>
      </c>
      <c r="H24" s="61">
        <f>'Data Input'!V24</f>
        <v>0</v>
      </c>
      <c r="I24" s="61">
        <f>'Data Input'!W24</f>
        <v>0</v>
      </c>
      <c r="J24" s="61">
        <f>'Data Input'!AE24</f>
        <v>0</v>
      </c>
      <c r="K24" s="61">
        <f>'Data Input'!AF24</f>
        <v>0</v>
      </c>
      <c r="L24" s="61">
        <f>'Data Input'!AN24</f>
        <v>0</v>
      </c>
      <c r="M24" s="61">
        <f>'Data Input'!AO24</f>
        <v>0</v>
      </c>
      <c r="N24" s="61">
        <f>'Data Input'!AW24</f>
        <v>0</v>
      </c>
      <c r="O24" s="61">
        <f>'Data Input'!AX24</f>
        <v>0</v>
      </c>
    </row>
    <row r="25" spans="1:15" ht="12.75">
      <c r="A25">
        <f>IF('Data Input'!B25="","",'Data Input'!B25)</f>
      </c>
      <c r="B25">
        <f>IF('Data Input'!C25="","",'Data Input'!C25)</f>
      </c>
      <c r="C25">
        <f>IF('Data Input'!D25="","",'Data Input'!D25)</f>
      </c>
      <c r="D25" s="40">
        <f>IF('Data Input'!F25="","",'Data Input'!F25)</f>
      </c>
      <c r="E25" s="41">
        <f>IF('Data Input'!G25="","",'Data Input'!G25)</f>
      </c>
      <c r="F25" s="61">
        <f>'Data Input'!M25</f>
        <v>0</v>
      </c>
      <c r="G25" s="61">
        <f>'Data Input'!N25</f>
        <v>0</v>
      </c>
      <c r="H25" s="61">
        <f>'Data Input'!V25</f>
        <v>0</v>
      </c>
      <c r="I25" s="61">
        <f>'Data Input'!W25</f>
        <v>0</v>
      </c>
      <c r="J25" s="61">
        <f>'Data Input'!AE25</f>
        <v>0</v>
      </c>
      <c r="K25" s="61">
        <f>'Data Input'!AF25</f>
        <v>0</v>
      </c>
      <c r="L25" s="61">
        <f>'Data Input'!AN25</f>
        <v>0</v>
      </c>
      <c r="M25" s="61">
        <f>'Data Input'!AO25</f>
        <v>0</v>
      </c>
      <c r="N25" s="61">
        <f>'Data Input'!AW25</f>
        <v>0</v>
      </c>
      <c r="O25" s="61">
        <f>'Data Input'!AX25</f>
        <v>0</v>
      </c>
    </row>
    <row r="26" spans="1:15" ht="12.75">
      <c r="A26">
        <f>IF('Data Input'!B26="","",'Data Input'!B26)</f>
      </c>
      <c r="B26">
        <f>IF('Data Input'!C26="","",'Data Input'!C26)</f>
      </c>
      <c r="C26">
        <f>IF('Data Input'!D26="","",'Data Input'!D26)</f>
      </c>
      <c r="D26" s="40">
        <f>IF('Data Input'!F26="","",'Data Input'!F26)</f>
      </c>
      <c r="E26" s="41">
        <f>IF('Data Input'!G26="","",'Data Input'!G26)</f>
      </c>
      <c r="F26" s="61">
        <f>'Data Input'!M26</f>
        <v>0</v>
      </c>
      <c r="G26" s="61">
        <f>'Data Input'!N26</f>
        <v>0</v>
      </c>
      <c r="H26" s="61">
        <f>'Data Input'!V26</f>
        <v>0</v>
      </c>
      <c r="I26" s="61">
        <f>'Data Input'!W26</f>
        <v>0</v>
      </c>
      <c r="J26" s="61">
        <f>'Data Input'!AE26</f>
        <v>0</v>
      </c>
      <c r="K26" s="61">
        <f>'Data Input'!AF26</f>
        <v>0</v>
      </c>
      <c r="L26" s="61">
        <f>'Data Input'!AN26</f>
        <v>0</v>
      </c>
      <c r="M26" s="61">
        <f>'Data Input'!AO26</f>
        <v>0</v>
      </c>
      <c r="N26" s="61">
        <f>'Data Input'!AW26</f>
        <v>0</v>
      </c>
      <c r="O26" s="61">
        <f>'Data Input'!AX26</f>
        <v>0</v>
      </c>
    </row>
    <row r="27" spans="1:15" ht="12.75">
      <c r="A27">
        <f>IF('Data Input'!B27="","",'Data Input'!B27)</f>
      </c>
      <c r="B27">
        <f>IF('Data Input'!C27="","",'Data Input'!C27)</f>
      </c>
      <c r="C27">
        <f>IF('Data Input'!D27="","",'Data Input'!D27)</f>
      </c>
      <c r="D27" s="40">
        <f>IF('Data Input'!F27="","",'Data Input'!F27)</f>
      </c>
      <c r="E27" s="41">
        <f>IF('Data Input'!G27="","",'Data Input'!G27)</f>
      </c>
      <c r="F27" s="61">
        <f>'Data Input'!M27</f>
        <v>0</v>
      </c>
      <c r="G27" s="61">
        <f>'Data Input'!N27</f>
        <v>0</v>
      </c>
      <c r="H27" s="61">
        <f>'Data Input'!V27</f>
        <v>0</v>
      </c>
      <c r="I27" s="61">
        <f>'Data Input'!W27</f>
        <v>0</v>
      </c>
      <c r="J27" s="61">
        <f>'Data Input'!AE27</f>
        <v>0</v>
      </c>
      <c r="K27" s="61">
        <f>'Data Input'!AF27</f>
        <v>0</v>
      </c>
      <c r="L27" s="61">
        <f>'Data Input'!AN27</f>
        <v>0</v>
      </c>
      <c r="M27" s="61">
        <f>'Data Input'!AO27</f>
        <v>0</v>
      </c>
      <c r="N27" s="61">
        <f>'Data Input'!AW27</f>
        <v>0</v>
      </c>
      <c r="O27" s="61">
        <f>'Data Input'!AX27</f>
        <v>0</v>
      </c>
    </row>
    <row r="28" spans="1:15" s="12" customFormat="1" ht="12.75">
      <c r="A28" s="12" t="s">
        <v>42</v>
      </c>
      <c r="B28" s="39"/>
      <c r="F28" s="62">
        <f>SUM(F12:F27)</f>
        <v>10000</v>
      </c>
      <c r="G28" s="62">
        <f>SUM(G12:G27)</f>
        <v>3400</v>
      </c>
      <c r="H28" s="62">
        <f aca="true" t="shared" si="0" ref="H28:O28">SUM(H12:H27)</f>
        <v>0</v>
      </c>
      <c r="I28" s="62">
        <f t="shared" si="0"/>
        <v>0</v>
      </c>
      <c r="J28" s="62">
        <f t="shared" si="0"/>
        <v>0</v>
      </c>
      <c r="K28" s="62">
        <f t="shared" si="0"/>
        <v>0</v>
      </c>
      <c r="L28" s="62">
        <f t="shared" si="0"/>
        <v>0</v>
      </c>
      <c r="M28" s="62">
        <f t="shared" si="0"/>
        <v>0</v>
      </c>
      <c r="N28" s="62">
        <f t="shared" si="0"/>
        <v>0</v>
      </c>
      <c r="O28" s="62">
        <f t="shared" si="0"/>
        <v>0</v>
      </c>
    </row>
    <row r="29" spans="7:15" ht="12.75">
      <c r="G29" s="64">
        <f>F28+G28</f>
        <v>13400</v>
      </c>
      <c r="I29" s="64">
        <f>H28+I28</f>
        <v>0</v>
      </c>
      <c r="K29" s="64">
        <f>J28+K28</f>
        <v>0</v>
      </c>
      <c r="M29" s="64">
        <f>L28+M28</f>
        <v>0</v>
      </c>
      <c r="O29" s="64">
        <f>N28+O28</f>
        <v>0</v>
      </c>
    </row>
    <row r="30" spans="1:15" ht="12.75">
      <c r="A30" s="44"/>
      <c r="B30" s="44"/>
      <c r="C30" s="44"/>
      <c r="D30" s="44"/>
      <c r="E30" s="44"/>
      <c r="F30" s="128"/>
      <c r="G30" s="128"/>
      <c r="H30" s="128"/>
      <c r="I30" s="128"/>
      <c r="J30" s="123"/>
      <c r="K30" s="123"/>
      <c r="L30" s="123"/>
      <c r="M30" s="123"/>
      <c r="N30" s="123"/>
      <c r="O30" s="123"/>
    </row>
    <row r="31" spans="2:15" ht="12.75">
      <c r="B31"/>
      <c r="F31" s="129" t="s">
        <v>20</v>
      </c>
      <c r="G31" s="129"/>
      <c r="H31" s="129" t="s">
        <v>21</v>
      </c>
      <c r="I31" s="129"/>
      <c r="J31" s="124" t="s">
        <v>24</v>
      </c>
      <c r="K31" s="124"/>
      <c r="L31" s="124" t="s">
        <v>25</v>
      </c>
      <c r="M31" s="124"/>
      <c r="N31" s="124" t="s">
        <v>26</v>
      </c>
      <c r="O31" s="124"/>
    </row>
    <row r="32" spans="1:2" ht="12.75">
      <c r="A32" s="12" t="s">
        <v>29</v>
      </c>
      <c r="B32"/>
    </row>
    <row r="33" ht="12.75">
      <c r="B33" s="46" t="s">
        <v>30</v>
      </c>
    </row>
    <row r="34" spans="2:14" ht="12.75">
      <c r="B34" s="28"/>
      <c r="C34" s="28"/>
      <c r="D34" s="28"/>
      <c r="F34" s="53">
        <v>0</v>
      </c>
      <c r="G34" s="53"/>
      <c r="H34" s="53">
        <f>IF('Data Input'!R$1=0,0,ROUND((F34*(1+'Data Input'!$F$6)),0))</f>
        <v>0</v>
      </c>
      <c r="I34" s="53"/>
      <c r="J34" s="53">
        <f>IF('Data Input'!AA$1=0,0,ROUND((H34*(1+'Data Input'!$F$6)),0))</f>
        <v>0</v>
      </c>
      <c r="K34" s="53"/>
      <c r="L34" s="53">
        <f>IF('Data Input'!AJ$1=0,0,ROUND((J34*(1+'Data Input'!$F$6)),0))</f>
        <v>0</v>
      </c>
      <c r="M34" s="53"/>
      <c r="N34" s="53">
        <f>IF('Data Input'!AS$1=0,0,ROUND((L34*(1+'Data Input'!$F$6)),0))</f>
        <v>0</v>
      </c>
    </row>
    <row r="35" spans="2:14" ht="12.75">
      <c r="B35"/>
      <c r="F35" s="53">
        <v>0</v>
      </c>
      <c r="G35" s="53"/>
      <c r="H35" s="53">
        <f>IF('Data Input'!R$1=0,0,ROUND((F35*(1+'Data Input'!$F$6)),0))</f>
        <v>0</v>
      </c>
      <c r="I35" s="53"/>
      <c r="J35" s="53">
        <f>IF('Data Input'!AA$1=0,0,ROUND((H35*(1+'Data Input'!$F$6)),0))</f>
        <v>0</v>
      </c>
      <c r="K35" s="53"/>
      <c r="L35" s="53">
        <f>IF('Data Input'!AJ$1=0,0,ROUND((J35*(1+'Data Input'!$F$6)),0))</f>
        <v>0</v>
      </c>
      <c r="M35" s="53"/>
      <c r="N35" s="53">
        <f>IF('Data Input'!AS$1=0,0,ROUND((L35*(1+'Data Input'!$F$6)),0))</f>
        <v>0</v>
      </c>
    </row>
    <row r="36" spans="2:14" ht="12.75">
      <c r="B36"/>
      <c r="F36" s="53">
        <v>0</v>
      </c>
      <c r="G36" s="53"/>
      <c r="H36" s="53">
        <f>IF('Data Input'!R$1=0,0,ROUND((F36*(1+'Data Input'!$F$6)),0))</f>
        <v>0</v>
      </c>
      <c r="I36" s="53"/>
      <c r="J36" s="53">
        <f>IF('Data Input'!AA$1=0,0,ROUND((H36*(1+'Data Input'!$F$6)),0))</f>
        <v>0</v>
      </c>
      <c r="K36" s="53"/>
      <c r="L36" s="53">
        <f>IF('Data Input'!AJ$1=0,0,ROUND((J36*(1+'Data Input'!$F$6)),0))</f>
        <v>0</v>
      </c>
      <c r="M36" s="53"/>
      <c r="N36" s="53">
        <f>IF('Data Input'!AS$1=0,0,ROUND((L36*(1+'Data Input'!$F$6)),0))</f>
        <v>0</v>
      </c>
    </row>
    <row r="37" spans="2:14" ht="12.75">
      <c r="B37"/>
      <c r="F37" s="53">
        <v>0</v>
      </c>
      <c r="G37" s="53"/>
      <c r="H37" s="53">
        <f>IF('Data Input'!R$1=0,0,ROUND((F37*(1+'Data Input'!$F$6)),0))</f>
        <v>0</v>
      </c>
      <c r="I37" s="53"/>
      <c r="J37" s="53">
        <f>IF('Data Input'!AA$1=0,0,ROUND((H37*(1+'Data Input'!$F$6)),0))</f>
        <v>0</v>
      </c>
      <c r="K37" s="53"/>
      <c r="L37" s="53">
        <f>IF('Data Input'!AJ$1=0,0,ROUND((J37*(1+'Data Input'!$F$6)),0))</f>
        <v>0</v>
      </c>
      <c r="M37" s="53"/>
      <c r="N37" s="53">
        <f>IF('Data Input'!AS$1=0,0,ROUND((L37*(1+'Data Input'!$F$6)),0))</f>
        <v>0</v>
      </c>
    </row>
    <row r="38" spans="2:14" ht="12.75">
      <c r="B38"/>
      <c r="F38" s="53">
        <v>0</v>
      </c>
      <c r="G38" s="53"/>
      <c r="H38" s="53">
        <f>IF('Data Input'!R$1=0,0,ROUND((F38*(1+'Data Input'!$F$6)),0))</f>
        <v>0</v>
      </c>
      <c r="I38" s="53"/>
      <c r="J38" s="53">
        <f>IF('Data Input'!AA$1=0,0,ROUND((H38*(1+'Data Input'!$F$6)),0))</f>
        <v>0</v>
      </c>
      <c r="K38" s="53"/>
      <c r="L38" s="53">
        <f>IF('Data Input'!AJ$1=0,0,ROUND((J38*(1+'Data Input'!$F$6)),0))</f>
        <v>0</v>
      </c>
      <c r="M38" s="53"/>
      <c r="N38" s="53">
        <f>IF('Data Input'!AS$1=0,0,ROUND((L38*(1+'Data Input'!$F$6)),0))</f>
        <v>0</v>
      </c>
    </row>
    <row r="39" spans="2:14" ht="12.75">
      <c r="B39"/>
      <c r="F39" s="53">
        <v>0</v>
      </c>
      <c r="G39" s="53"/>
      <c r="H39" s="53">
        <f>IF('Data Input'!R$1=0,0,ROUND((F39*(1+'Data Input'!$F$6)),0))</f>
        <v>0</v>
      </c>
      <c r="I39" s="53"/>
      <c r="J39" s="53">
        <f>IF('Data Input'!AA$1=0,0,ROUND((H39*(1+'Data Input'!$F$6)),0))</f>
        <v>0</v>
      </c>
      <c r="K39" s="53"/>
      <c r="L39" s="53">
        <f>IF('Data Input'!AJ$1=0,0,ROUND((J39*(1+'Data Input'!$F$6)),0))</f>
        <v>0</v>
      </c>
      <c r="M39" s="53"/>
      <c r="N39" s="53">
        <f>IF('Data Input'!AS$1=0,0,ROUND((L39*(1+'Data Input'!$F$6)),0))</f>
        <v>0</v>
      </c>
    </row>
    <row r="40" spans="2:14" ht="12.75">
      <c r="B40"/>
      <c r="F40" s="53">
        <v>0</v>
      </c>
      <c r="G40" s="53"/>
      <c r="H40" s="53">
        <f>IF('Data Input'!R$1=0,0,ROUND((F40*(1+'Data Input'!$F$6)),0))</f>
        <v>0</v>
      </c>
      <c r="I40" s="53"/>
      <c r="J40" s="53">
        <f>IF('Data Input'!AA$1=0,0,ROUND((H40*(1+'Data Input'!$F$6)),0))</f>
        <v>0</v>
      </c>
      <c r="K40" s="53"/>
      <c r="L40" s="53">
        <f>IF('Data Input'!AJ$1=0,0,ROUND((J40*(1+'Data Input'!$F$6)),0))</f>
        <v>0</v>
      </c>
      <c r="M40" s="53"/>
      <c r="N40" s="53">
        <f>IF('Data Input'!AS$1=0,0,ROUND((L40*(1+'Data Input'!$F$6)),0))</f>
        <v>0</v>
      </c>
    </row>
    <row r="41" spans="2:14" ht="12.75">
      <c r="B41"/>
      <c r="F41" s="53">
        <v>0</v>
      </c>
      <c r="G41" s="53"/>
      <c r="H41" s="53">
        <f>IF('Data Input'!R$1=0,0,ROUND((F41*(1+'Data Input'!$F$6)),0))</f>
        <v>0</v>
      </c>
      <c r="I41" s="53"/>
      <c r="J41" s="53">
        <f>IF('Data Input'!AA$1=0,0,ROUND((H41*(1+'Data Input'!$F$6)),0))</f>
        <v>0</v>
      </c>
      <c r="K41" s="53"/>
      <c r="L41" s="53">
        <f>IF('Data Input'!AJ$1=0,0,ROUND((J41*(1+'Data Input'!$F$6)),0))</f>
        <v>0</v>
      </c>
      <c r="M41" s="53"/>
      <c r="N41" s="53">
        <f>IF('Data Input'!AS$1=0,0,ROUND((L41*(1+'Data Input'!$F$6)),0))</f>
        <v>0</v>
      </c>
    </row>
    <row r="42" spans="2:14" ht="12.75">
      <c r="B42"/>
      <c r="F42" s="53">
        <v>0</v>
      </c>
      <c r="G42" s="53"/>
      <c r="H42" s="53">
        <f>IF('Data Input'!R$1=0,0,ROUND((F42*(1+'Data Input'!$F$6)),0))</f>
        <v>0</v>
      </c>
      <c r="I42" s="53"/>
      <c r="J42" s="53">
        <f>IF('Data Input'!AA$1=0,0,ROUND((H42*(1+'Data Input'!$F$6)),0))</f>
        <v>0</v>
      </c>
      <c r="K42" s="53"/>
      <c r="L42" s="53">
        <f>IF('Data Input'!AJ$1=0,0,ROUND((J42*(1+'Data Input'!$F$6)),0))</f>
        <v>0</v>
      </c>
      <c r="M42" s="53"/>
      <c r="N42" s="53">
        <f>IF('Data Input'!AS$1=0,0,ROUND((L42*(1+'Data Input'!$F$6)),0))</f>
        <v>0</v>
      </c>
    </row>
    <row r="43" spans="2:14" ht="12.75">
      <c r="B43"/>
      <c r="F43" s="53">
        <v>0</v>
      </c>
      <c r="G43" s="53"/>
      <c r="H43" s="53">
        <f>IF('Data Input'!R$1=0,0,ROUND((F43*(1+'Data Input'!$F$6)),0))</f>
        <v>0</v>
      </c>
      <c r="I43" s="53"/>
      <c r="J43" s="53">
        <f>IF('Data Input'!AA$1=0,0,ROUND((H43*(1+'Data Input'!$F$6)),0))</f>
        <v>0</v>
      </c>
      <c r="K43" s="53"/>
      <c r="L43" s="53">
        <f>IF('Data Input'!AJ$1=0,0,ROUND((J43*(1+'Data Input'!$F$6)),0))</f>
        <v>0</v>
      </c>
      <c r="M43" s="53"/>
      <c r="N43" s="53">
        <f>IF('Data Input'!AS$1=0,0,ROUND((L43*(1+'Data Input'!$F$6)),0))</f>
        <v>0</v>
      </c>
    </row>
    <row r="44" spans="1:14" ht="12.75">
      <c r="A44" s="12"/>
      <c r="B44" s="12" t="s">
        <v>31</v>
      </c>
      <c r="C44" s="12"/>
      <c r="D44" s="12"/>
      <c r="F44" s="54">
        <f>SUM(F34:F43)</f>
        <v>0</v>
      </c>
      <c r="G44" s="53"/>
      <c r="H44" s="54">
        <f>SUM(H34:H43)</f>
        <v>0</v>
      </c>
      <c r="I44" s="53"/>
      <c r="J44" s="54">
        <f>SUM(J34:J43)</f>
        <v>0</v>
      </c>
      <c r="K44" s="53"/>
      <c r="L44" s="54">
        <f>SUM(L34:L43)</f>
        <v>0</v>
      </c>
      <c r="M44" s="53"/>
      <c r="N44" s="54">
        <f>SUM(N34:N43)</f>
        <v>0</v>
      </c>
    </row>
    <row r="45" spans="1:14" ht="12.75">
      <c r="A45" s="47"/>
      <c r="B45" s="47"/>
      <c r="C45" s="47"/>
      <c r="D45" s="47"/>
      <c r="E45" s="47"/>
      <c r="F45" s="55"/>
      <c r="G45" s="55"/>
      <c r="H45" s="55"/>
      <c r="I45" s="55"/>
      <c r="J45" s="55"/>
      <c r="K45" s="55"/>
      <c r="L45" s="55"/>
      <c r="M45" s="55"/>
      <c r="N45" s="55"/>
    </row>
    <row r="46" spans="1:14" ht="12.75">
      <c r="A46" s="12" t="s">
        <v>11</v>
      </c>
      <c r="B46" s="12"/>
      <c r="F46" s="53"/>
      <c r="G46" s="53"/>
      <c r="H46" s="53"/>
      <c r="I46" s="53"/>
      <c r="J46" s="53"/>
      <c r="K46" s="53"/>
      <c r="L46" s="53"/>
      <c r="M46" s="53"/>
      <c r="N46" s="53"/>
    </row>
    <row r="47" spans="1:14" ht="12.75">
      <c r="A47" s="12"/>
      <c r="B47" s="12" t="s">
        <v>32</v>
      </c>
      <c r="F47" s="53"/>
      <c r="G47" s="53"/>
      <c r="H47" s="53"/>
      <c r="I47" s="53"/>
      <c r="J47" s="53"/>
      <c r="K47" s="53"/>
      <c r="L47" s="53"/>
      <c r="M47" s="53"/>
      <c r="N47" s="53"/>
    </row>
    <row r="48" spans="2:14" ht="12.75">
      <c r="B48"/>
      <c r="F48" s="53">
        <v>0</v>
      </c>
      <c r="G48" s="53"/>
      <c r="H48" s="53">
        <v>0</v>
      </c>
      <c r="J48" s="53">
        <v>0</v>
      </c>
      <c r="K48" s="53"/>
      <c r="L48" s="53">
        <v>0</v>
      </c>
      <c r="M48" s="53"/>
      <c r="N48" s="53">
        <v>0</v>
      </c>
    </row>
    <row r="49" spans="2:14" ht="12.75">
      <c r="B49" s="12"/>
      <c r="F49" s="53">
        <v>0</v>
      </c>
      <c r="G49" s="53"/>
      <c r="H49" s="53">
        <v>0</v>
      </c>
      <c r="I49" s="53"/>
      <c r="J49" s="53">
        <v>0</v>
      </c>
      <c r="K49" s="53"/>
      <c r="L49" s="53">
        <v>0</v>
      </c>
      <c r="M49" s="53"/>
      <c r="N49" s="53">
        <v>0</v>
      </c>
    </row>
    <row r="50" spans="2:14" ht="12.75">
      <c r="B50"/>
      <c r="F50" s="53"/>
      <c r="G50" s="53"/>
      <c r="H50" s="53"/>
      <c r="I50" s="53"/>
      <c r="J50" s="53"/>
      <c r="K50" s="53"/>
      <c r="L50" s="53"/>
      <c r="M50" s="53"/>
      <c r="N50" s="53"/>
    </row>
    <row r="51" spans="2:14" ht="12.75">
      <c r="B51"/>
      <c r="F51" s="53"/>
      <c r="G51" s="53"/>
      <c r="H51" s="53"/>
      <c r="I51" s="53"/>
      <c r="J51" s="53"/>
      <c r="K51" s="53"/>
      <c r="L51" s="53"/>
      <c r="M51" s="53"/>
      <c r="N51" s="53"/>
    </row>
    <row r="52" spans="2:14" ht="12.75">
      <c r="B52"/>
      <c r="F52" s="53"/>
      <c r="G52" s="53"/>
      <c r="H52" s="53"/>
      <c r="I52" s="53"/>
      <c r="J52" s="53"/>
      <c r="K52" s="53"/>
      <c r="L52" s="53"/>
      <c r="M52" s="53"/>
      <c r="N52" s="53"/>
    </row>
    <row r="53" spans="2:14" ht="12.75">
      <c r="B53"/>
      <c r="F53" s="53"/>
      <c r="G53" s="53"/>
      <c r="H53" s="53"/>
      <c r="I53" s="53"/>
      <c r="J53" s="53"/>
      <c r="K53" s="53"/>
      <c r="L53" s="53"/>
      <c r="M53" s="53"/>
      <c r="N53" s="53"/>
    </row>
    <row r="54" spans="2:14" ht="12.75">
      <c r="B54"/>
      <c r="F54" s="53"/>
      <c r="G54" s="53"/>
      <c r="H54" s="53"/>
      <c r="I54" s="53"/>
      <c r="J54" s="53"/>
      <c r="K54" s="53"/>
      <c r="L54" s="53"/>
      <c r="M54" s="53"/>
      <c r="N54" s="53"/>
    </row>
    <row r="55" spans="2:14" ht="12.75">
      <c r="B55"/>
      <c r="F55" s="53"/>
      <c r="G55" s="53"/>
      <c r="H55" s="53"/>
      <c r="I55" s="53"/>
      <c r="J55" s="53"/>
      <c r="K55" s="53"/>
      <c r="L55" s="53"/>
      <c r="M55" s="53"/>
      <c r="N55" s="53"/>
    </row>
    <row r="56" spans="1:14" ht="12.75">
      <c r="A56" s="12"/>
      <c r="B56" s="12" t="s">
        <v>31</v>
      </c>
      <c r="C56" s="12"/>
      <c r="D56" s="12"/>
      <c r="F56" s="54">
        <f>SUM(F48:F55)</f>
        <v>0</v>
      </c>
      <c r="G56" s="53"/>
      <c r="H56" s="54">
        <f>SUM(H48:H55)</f>
        <v>0</v>
      </c>
      <c r="I56" s="53"/>
      <c r="J56" s="54">
        <f>SUM(J48:J55)</f>
        <v>0</v>
      </c>
      <c r="K56" s="53"/>
      <c r="L56" s="54">
        <f>SUM(L48:L55)</f>
        <v>0</v>
      </c>
      <c r="M56" s="53"/>
      <c r="N56" s="54">
        <f>SUM(N48:N55)</f>
        <v>0</v>
      </c>
    </row>
    <row r="57" spans="1:14" ht="12.75">
      <c r="A57" s="47"/>
      <c r="B57" s="47"/>
      <c r="C57" s="47"/>
      <c r="D57" s="47"/>
      <c r="E57" s="47"/>
      <c r="F57" s="55"/>
      <c r="G57" s="55"/>
      <c r="H57" s="55"/>
      <c r="I57" s="55"/>
      <c r="J57" s="55"/>
      <c r="K57" s="55"/>
      <c r="L57" s="55"/>
      <c r="M57" s="55"/>
      <c r="N57" s="55"/>
    </row>
    <row r="58" spans="1:14" ht="12.75">
      <c r="A58" s="12" t="s">
        <v>10</v>
      </c>
      <c r="B58" s="12"/>
      <c r="F58" s="53"/>
      <c r="G58" s="53"/>
      <c r="H58" s="53"/>
      <c r="I58" s="53"/>
      <c r="J58" s="53"/>
      <c r="K58" s="53"/>
      <c r="L58" s="53"/>
      <c r="M58" s="53"/>
      <c r="N58" s="53"/>
    </row>
    <row r="59" spans="1:14" ht="12.75">
      <c r="A59" s="12"/>
      <c r="B59" s="12" t="s">
        <v>32</v>
      </c>
      <c r="F59" s="53"/>
      <c r="G59" s="53"/>
      <c r="H59" s="53"/>
      <c r="I59" s="53"/>
      <c r="J59" s="53"/>
      <c r="K59" s="53"/>
      <c r="L59" s="53"/>
      <c r="M59" s="53"/>
      <c r="N59" s="53"/>
    </row>
    <row r="60" spans="2:14" ht="12.75">
      <c r="B60" s="70"/>
      <c r="F60" s="53">
        <v>0</v>
      </c>
      <c r="G60" s="53"/>
      <c r="H60" s="53">
        <f>IF('Data Input'!R$1=0,0,ROUND((F60*(1+'Data Input'!$F$6)),0))</f>
        <v>0</v>
      </c>
      <c r="I60" s="53"/>
      <c r="J60" s="53">
        <f>IF('Data Input'!AA$1=0,0,ROUND((H60*(1+'Data Input'!$F$6)),0))</f>
        <v>0</v>
      </c>
      <c r="K60" s="53"/>
      <c r="L60" s="53">
        <f>IF('Data Input'!AJ$1=0,0,ROUND((J60*(1+'Data Input'!$F$6)),0))</f>
        <v>0</v>
      </c>
      <c r="M60" s="53"/>
      <c r="N60" s="53">
        <f>IF('Data Input'!AS$1=0,0,ROUND((L60*(1+'Data Input'!$F$6)),0))</f>
        <v>0</v>
      </c>
    </row>
    <row r="61" spans="2:14" ht="12.75">
      <c r="B61" s="70"/>
      <c r="F61" s="53">
        <v>0</v>
      </c>
      <c r="G61" s="53"/>
      <c r="H61" s="53">
        <f>IF('Data Input'!R$1=0,0,ROUND((F61*(1+'Data Input'!$F$6)),0))</f>
        <v>0</v>
      </c>
      <c r="I61" s="53"/>
      <c r="J61" s="53">
        <f>IF('Data Input'!AA$1=0,0,ROUND((H61*(1+'Data Input'!$F$6)),0))</f>
        <v>0</v>
      </c>
      <c r="K61" s="53"/>
      <c r="L61" s="53">
        <f>IF('Data Input'!AJ$1=0,0,ROUND((J61*(1+'Data Input'!$F$6)),0))</f>
        <v>0</v>
      </c>
      <c r="M61" s="53"/>
      <c r="N61" s="53">
        <f>IF('Data Input'!AS$1=0,0,ROUND((L61*(1+'Data Input'!$F$6)),0))</f>
        <v>0</v>
      </c>
    </row>
    <row r="62" spans="2:14" ht="12.75">
      <c r="B62" s="70"/>
      <c r="F62" s="53">
        <v>0</v>
      </c>
      <c r="G62" s="53"/>
      <c r="H62" s="53">
        <f>IF('Data Input'!R$1=0,0,ROUND((F62*(1+'Data Input'!$F$6)),0))</f>
        <v>0</v>
      </c>
      <c r="I62" s="53"/>
      <c r="J62" s="53">
        <f>IF('Data Input'!AA$1=0,0,ROUND((H62*(1+'Data Input'!$F$6)),0))</f>
        <v>0</v>
      </c>
      <c r="K62" s="53"/>
      <c r="L62" s="53">
        <f>IF('Data Input'!AJ$1=0,0,ROUND((J62*(1+'Data Input'!$F$6)),0))</f>
        <v>0</v>
      </c>
      <c r="M62" s="53"/>
      <c r="N62" s="53">
        <f>IF('Data Input'!AS$1=0,0,ROUND((L62*(1+'Data Input'!$F$6)),0))</f>
        <v>0</v>
      </c>
    </row>
    <row r="63" spans="2:14" ht="12.75">
      <c r="B63" s="70"/>
      <c r="F63" s="53">
        <v>0</v>
      </c>
      <c r="G63" s="53"/>
      <c r="H63" s="53">
        <f>IF('Data Input'!R$1=0,0,ROUND((F63*(1+'Data Input'!$F$6)),0))</f>
        <v>0</v>
      </c>
      <c r="I63" s="53"/>
      <c r="J63" s="53">
        <f>IF('Data Input'!AA$1=0,0,ROUND((H63*(1+'Data Input'!$F$6)),0))</f>
        <v>0</v>
      </c>
      <c r="K63" s="53"/>
      <c r="L63" s="53">
        <f>IF('Data Input'!AJ$1=0,0,ROUND((J63*(1+'Data Input'!$F$6)),0))</f>
        <v>0</v>
      </c>
      <c r="M63" s="53"/>
      <c r="N63" s="53">
        <f>IF('Data Input'!AS$1=0,0,ROUND((L63*(1+'Data Input'!$F$6)),0))</f>
        <v>0</v>
      </c>
    </row>
    <row r="64" spans="2:14" ht="12.75">
      <c r="B64" s="53"/>
      <c r="F64" s="53">
        <v>0</v>
      </c>
      <c r="G64" s="53"/>
      <c r="H64" s="53">
        <f>IF('Data Input'!R$1=0,0,ROUND((F64*(1+'Data Input'!$F$6)),0))</f>
        <v>0</v>
      </c>
      <c r="I64" s="53"/>
      <c r="J64" s="53">
        <f>IF('Data Input'!AA$1=0,0,ROUND((H64*(1+'Data Input'!$F$6)),0))</f>
        <v>0</v>
      </c>
      <c r="K64" s="53"/>
      <c r="L64" s="53">
        <f>IF('Data Input'!AJ$1=0,0,ROUND((J64*(1+'Data Input'!$F$6)),0))</f>
        <v>0</v>
      </c>
      <c r="M64" s="53"/>
      <c r="N64" s="53">
        <f>IF('Data Input'!AS$1=0,0,ROUND((L64*(1+'Data Input'!$F$6)),0))</f>
        <v>0</v>
      </c>
    </row>
    <row r="65" spans="2:14" ht="12.75">
      <c r="B65" s="53"/>
      <c r="F65" s="53">
        <v>0</v>
      </c>
      <c r="G65" s="53"/>
      <c r="H65" s="53">
        <f>IF('Data Input'!R$1=0,0,ROUND((F65*(1+'Data Input'!$F$6)),0))</f>
        <v>0</v>
      </c>
      <c r="I65" s="53"/>
      <c r="J65" s="53">
        <f>IF('Data Input'!AA$1=0,0,ROUND((H65*(1+'Data Input'!$F$6)),0))</f>
        <v>0</v>
      </c>
      <c r="K65" s="53"/>
      <c r="L65" s="53">
        <f>IF('Data Input'!AJ$1=0,0,ROUND((J65*(1+'Data Input'!$F$6)),0))</f>
        <v>0</v>
      </c>
      <c r="M65" s="53"/>
      <c r="N65" s="53">
        <f>IF('Data Input'!AS$1=0,0,ROUND((L65*(1+'Data Input'!$F$6)),0))</f>
        <v>0</v>
      </c>
    </row>
    <row r="66" spans="2:14" ht="12.75">
      <c r="B66" s="74"/>
      <c r="F66" s="53">
        <v>0</v>
      </c>
      <c r="G66" s="53"/>
      <c r="H66" s="53">
        <f>IF('Data Input'!R$1=0,0,ROUND((F66*(1+'Data Input'!$F$6)),0))</f>
        <v>0</v>
      </c>
      <c r="I66" s="53"/>
      <c r="J66" s="53">
        <f>IF('Data Input'!AA$1=0,0,ROUND((H66*(1+'Data Input'!$F$6)),0))</f>
        <v>0</v>
      </c>
      <c r="K66" s="53"/>
      <c r="L66" s="53">
        <f>IF('Data Input'!AJ$1=0,0,ROUND((J66*(1+'Data Input'!$F$6)),0))</f>
        <v>0</v>
      </c>
      <c r="M66" s="53"/>
      <c r="N66" s="53">
        <f>IF('Data Input'!AS$1=0,0,ROUND((L66*(1+'Data Input'!$F$6)),0))</f>
        <v>0</v>
      </c>
    </row>
    <row r="67" spans="2:14" ht="12.75">
      <c r="B67" s="74"/>
      <c r="F67" s="53">
        <v>0</v>
      </c>
      <c r="G67" s="53"/>
      <c r="H67" s="53">
        <f>IF('Data Input'!R$1=0,0,ROUND((F67*(1+'Data Input'!$F$6)),0))</f>
        <v>0</v>
      </c>
      <c r="I67" s="53"/>
      <c r="J67" s="53">
        <f>IF('Data Input'!AA$1=0,0,ROUND((H67*(1+'Data Input'!$F$6)),0))</f>
        <v>0</v>
      </c>
      <c r="K67" s="53"/>
      <c r="L67" s="53">
        <f>IF('Data Input'!AJ$1=0,0,ROUND((J67*(1+'Data Input'!$F$6)),0))</f>
        <v>0</v>
      </c>
      <c r="M67" s="53"/>
      <c r="N67" s="53">
        <f>IF('Data Input'!AS$1=0,0,ROUND((L67*(1+'Data Input'!$F$6)),0))</f>
        <v>0</v>
      </c>
    </row>
    <row r="68" spans="2:14" ht="12.75">
      <c r="B68" s="74"/>
      <c r="F68" s="53">
        <v>0</v>
      </c>
      <c r="G68" s="53"/>
      <c r="H68" s="53">
        <f>IF('Data Input'!R$1=0,0,ROUND((F68*(1+'Data Input'!$F$6)),0))</f>
        <v>0</v>
      </c>
      <c r="I68" s="53"/>
      <c r="J68" s="53">
        <f>IF('Data Input'!AA$1=0,0,ROUND((H68*(1+'Data Input'!$F$6)),0))</f>
        <v>0</v>
      </c>
      <c r="K68" s="53"/>
      <c r="L68" s="53">
        <f>IF('Data Input'!AJ$1=0,0,ROUND((J68*(1+'Data Input'!$F$6)),0))</f>
        <v>0</v>
      </c>
      <c r="M68" s="53"/>
      <c r="N68" s="53">
        <f>IF('Data Input'!AS$1=0,0,ROUND((L68*(1+'Data Input'!$F$6)),0))</f>
        <v>0</v>
      </c>
    </row>
    <row r="69" spans="2:14" ht="12.75">
      <c r="B69" s="74"/>
      <c r="F69" s="53">
        <v>0</v>
      </c>
      <c r="G69" s="53"/>
      <c r="H69" s="53">
        <f>IF('Data Input'!R$1=0,0,ROUND((F69*(1+'Data Input'!$F$6)),0))</f>
        <v>0</v>
      </c>
      <c r="I69" s="53"/>
      <c r="J69" s="53">
        <f>IF('Data Input'!AA$1=0,0,ROUND((H69*(1+'Data Input'!$F$6)),0))</f>
        <v>0</v>
      </c>
      <c r="K69" s="53"/>
      <c r="L69" s="53">
        <f>IF('Data Input'!AJ$1=0,0,ROUND((J69*(1+'Data Input'!$F$6)),0))</f>
        <v>0</v>
      </c>
      <c r="M69" s="53"/>
      <c r="N69" s="53">
        <f>IF('Data Input'!AS$1=0,0,ROUND((L69*(1+'Data Input'!$F$6)),0))</f>
        <v>0</v>
      </c>
    </row>
    <row r="70" spans="2:14" ht="12.75">
      <c r="B70" s="74"/>
      <c r="F70" s="53">
        <v>0</v>
      </c>
      <c r="G70" s="53"/>
      <c r="H70" s="53">
        <f>IF('Data Input'!R$1=0,0,ROUND((F70*(1+'Data Input'!$F$6)),0))</f>
        <v>0</v>
      </c>
      <c r="I70" s="53"/>
      <c r="J70" s="53">
        <f>IF('Data Input'!AA$1=0,0,ROUND((H70*(1+'Data Input'!$F$6)),0))</f>
        <v>0</v>
      </c>
      <c r="K70" s="53"/>
      <c r="L70" s="53">
        <f>IF('Data Input'!AJ$1=0,0,ROUND((J70*(1+'Data Input'!$F$6)),0))</f>
        <v>0</v>
      </c>
      <c r="M70" s="53"/>
      <c r="N70" s="53">
        <f>IF('Data Input'!AS$1=0,0,ROUND((L70*(1+'Data Input'!$F$6)),0))</f>
        <v>0</v>
      </c>
    </row>
    <row r="71" spans="2:14" ht="12.75">
      <c r="B71" s="74"/>
      <c r="F71" s="53">
        <v>0</v>
      </c>
      <c r="G71" s="53"/>
      <c r="H71" s="53">
        <f>IF('Data Input'!R$1=0,0,ROUND((F71*(1+'Data Input'!$F$6)),0))</f>
        <v>0</v>
      </c>
      <c r="I71" s="53"/>
      <c r="J71" s="53">
        <f>IF('Data Input'!AA$1=0,0,ROUND((H71*(1+'Data Input'!$F$6)),0))</f>
        <v>0</v>
      </c>
      <c r="K71" s="53"/>
      <c r="L71" s="53">
        <f>IF('Data Input'!AJ$1=0,0,ROUND((J71*(1+'Data Input'!$F$6)),0))</f>
        <v>0</v>
      </c>
      <c r="M71" s="53"/>
      <c r="N71" s="53">
        <f>IF('Data Input'!AS$1=0,0,ROUND((L71*(1+'Data Input'!$F$6)),0))</f>
        <v>0</v>
      </c>
    </row>
    <row r="72" spans="2:14" ht="12.75">
      <c r="B72" s="74"/>
      <c r="F72" s="53">
        <v>0</v>
      </c>
      <c r="G72" s="53"/>
      <c r="H72" s="53">
        <f>IF('Data Input'!R$1=0,0,ROUND((F72*(1+'Data Input'!$F$6)),0))</f>
        <v>0</v>
      </c>
      <c r="I72" s="53"/>
      <c r="J72" s="53">
        <f>IF('Data Input'!AA$1=0,0,ROUND((H72*(1+'Data Input'!$F$6)),0))</f>
        <v>0</v>
      </c>
      <c r="K72" s="53"/>
      <c r="L72" s="53">
        <f>IF('Data Input'!AJ$1=0,0,ROUND((J72*(1+'Data Input'!$F$6)),0))</f>
        <v>0</v>
      </c>
      <c r="M72" s="53"/>
      <c r="N72" s="53">
        <f>IF('Data Input'!AS$1=0,0,ROUND((L72*(1+'Data Input'!$F$6)),0))</f>
        <v>0</v>
      </c>
    </row>
    <row r="73" spans="2:14" ht="12.75">
      <c r="B73"/>
      <c r="F73" s="53">
        <v>0</v>
      </c>
      <c r="G73" s="53"/>
      <c r="H73" s="53">
        <f>IF('Data Input'!R$1=0,0,ROUND((F73*(1+'Data Input'!$F$6)),0))</f>
        <v>0</v>
      </c>
      <c r="I73" s="53"/>
      <c r="J73" s="53">
        <f>IF('Data Input'!AA$1=0,0,ROUND((H73*(1+'Data Input'!$F$6)),0))</f>
        <v>0</v>
      </c>
      <c r="K73" s="53"/>
      <c r="L73" s="53">
        <f>IF('Data Input'!AJ$1=0,0,ROUND((J73*(1+'Data Input'!$F$6)),0))</f>
        <v>0</v>
      </c>
      <c r="M73" s="53"/>
      <c r="N73" s="53">
        <f>IF('Data Input'!AS$1=0,0,ROUND((L73*(1+'Data Input'!$F$6)),0))</f>
        <v>0</v>
      </c>
    </row>
    <row r="74" spans="2:14" ht="12.75">
      <c r="B74"/>
      <c r="F74" s="53">
        <v>0</v>
      </c>
      <c r="G74" s="53"/>
      <c r="H74" s="53">
        <f>IF('Data Input'!R$1=0,0,ROUND((F74*(1+'Data Input'!$F$6)),0))</f>
        <v>0</v>
      </c>
      <c r="I74" s="53"/>
      <c r="J74" s="53">
        <f>IF('Data Input'!AA$1=0,0,ROUND((H74*(1+'Data Input'!$F$6)),0))</f>
        <v>0</v>
      </c>
      <c r="K74" s="53"/>
      <c r="L74" s="53">
        <f>IF('Data Input'!AJ$1=0,0,ROUND((J74*(1+'Data Input'!$F$6)),0))</f>
        <v>0</v>
      </c>
      <c r="M74" s="53"/>
      <c r="N74" s="53">
        <f>IF('Data Input'!AS$1=0,0,ROUND((L74*(1+'Data Input'!$F$6)),0))</f>
        <v>0</v>
      </c>
    </row>
    <row r="75" spans="1:14" ht="12.75">
      <c r="A75" s="12"/>
      <c r="B75" s="12" t="s">
        <v>31</v>
      </c>
      <c r="C75" s="12"/>
      <c r="D75" s="12"/>
      <c r="F75" s="54">
        <f>SUM(F60:F74)</f>
        <v>0</v>
      </c>
      <c r="G75" s="53"/>
      <c r="H75" s="54">
        <f>SUM(H60:H74)</f>
        <v>0</v>
      </c>
      <c r="I75" s="53"/>
      <c r="J75" s="54">
        <f>SUM(J60:J74)</f>
        <v>0</v>
      </c>
      <c r="K75" s="53"/>
      <c r="L75" s="54">
        <f>SUM(L60:L74)</f>
        <v>0</v>
      </c>
      <c r="M75" s="53"/>
      <c r="N75" s="54">
        <f>SUM(N60:N74)</f>
        <v>0</v>
      </c>
    </row>
    <row r="76" spans="1:14" ht="12.75">
      <c r="A76" s="47"/>
      <c r="B76" s="47"/>
      <c r="C76" s="47"/>
      <c r="D76" s="47"/>
      <c r="E76" s="47"/>
      <c r="F76" s="55"/>
      <c r="G76" s="55"/>
      <c r="H76" s="55"/>
      <c r="I76" s="55"/>
      <c r="J76" s="55"/>
      <c r="K76" s="55"/>
      <c r="L76" s="55"/>
      <c r="M76" s="55"/>
      <c r="N76" s="55"/>
    </row>
    <row r="77" spans="1:14" ht="12.75">
      <c r="A77" s="12" t="s">
        <v>12</v>
      </c>
      <c r="B77" s="12"/>
      <c r="F77" s="53"/>
      <c r="G77" s="53"/>
      <c r="H77" s="53"/>
      <c r="I77" s="53"/>
      <c r="J77" s="53"/>
      <c r="K77" s="53"/>
      <c r="L77" s="53"/>
      <c r="M77" s="53"/>
      <c r="N77" s="53"/>
    </row>
    <row r="78" spans="1:14" ht="12.75">
      <c r="A78" s="12"/>
      <c r="B78" s="12" t="s">
        <v>33</v>
      </c>
      <c r="F78" s="53"/>
      <c r="G78" s="53"/>
      <c r="H78" s="53"/>
      <c r="I78" s="53"/>
      <c r="J78" s="53"/>
      <c r="K78" s="53"/>
      <c r="L78" s="53"/>
      <c r="M78" s="53"/>
      <c r="N78" s="53"/>
    </row>
    <row r="79" spans="2:14" ht="12.75">
      <c r="B79"/>
      <c r="F79" s="53">
        <v>0</v>
      </c>
      <c r="G79" s="53"/>
      <c r="H79" s="53">
        <f>IF('Data Input'!R$1=0,0,ROUND((F79*(1+'Data Input'!$F$6)),0))</f>
        <v>0</v>
      </c>
      <c r="I79" s="53"/>
      <c r="J79" s="53">
        <f>IF('Data Input'!AA$1=0,0,ROUND((H79*(1+'Data Input'!$F$6)),0))</f>
        <v>0</v>
      </c>
      <c r="K79" s="53"/>
      <c r="L79" s="53">
        <f>IF('Data Input'!AJ$1=0,0,ROUND((J79*(1+'Data Input'!$F$6)),0))</f>
        <v>0</v>
      </c>
      <c r="M79" s="53"/>
      <c r="N79" s="53">
        <f>IF('Data Input'!AS$1=0,0,ROUND((L79*(1+'Data Input'!$F$6)),0))</f>
        <v>0</v>
      </c>
    </row>
    <row r="80" spans="2:14" ht="12.75" hidden="1">
      <c r="B80"/>
      <c r="F80" s="53"/>
      <c r="G80" s="53"/>
      <c r="H80" s="53"/>
      <c r="I80" s="53"/>
      <c r="J80" s="53"/>
      <c r="K80" s="53"/>
      <c r="L80" s="53"/>
      <c r="M80" s="53"/>
      <c r="N80" s="53"/>
    </row>
    <row r="81" spans="2:14" ht="12.75" hidden="1">
      <c r="B81"/>
      <c r="F81" s="53"/>
      <c r="G81" s="53"/>
      <c r="H81" s="53"/>
      <c r="I81" s="53"/>
      <c r="J81" s="53"/>
      <c r="K81" s="53"/>
      <c r="L81" s="53"/>
      <c r="M81" s="53"/>
      <c r="N81" s="53"/>
    </row>
    <row r="82" spans="2:14" ht="12.75" hidden="1">
      <c r="B82"/>
      <c r="F82" s="53"/>
      <c r="G82" s="53"/>
      <c r="H82" s="53"/>
      <c r="I82" s="53"/>
      <c r="J82" s="53"/>
      <c r="K82" s="53"/>
      <c r="L82" s="53"/>
      <c r="M82" s="53"/>
      <c r="N82" s="53"/>
    </row>
    <row r="83" spans="2:14" ht="12.75" hidden="1">
      <c r="B83"/>
      <c r="F83" s="53"/>
      <c r="G83" s="53"/>
      <c r="H83" s="53"/>
      <c r="I83" s="53"/>
      <c r="J83" s="53"/>
      <c r="K83" s="53"/>
      <c r="L83" s="53"/>
      <c r="M83" s="53"/>
      <c r="N83" s="53"/>
    </row>
    <row r="84" spans="1:14" ht="12.75">
      <c r="A84" s="12"/>
      <c r="B84" s="12" t="s">
        <v>31</v>
      </c>
      <c r="C84" s="12"/>
      <c r="D84" s="12"/>
      <c r="F84" s="54">
        <f>SUM(F79:F83)</f>
        <v>0</v>
      </c>
      <c r="G84" s="53"/>
      <c r="H84" s="54">
        <f>SUM(H79:H83)</f>
        <v>0</v>
      </c>
      <c r="I84" s="53"/>
      <c r="J84" s="54">
        <f>SUM(J79:J83)</f>
        <v>0</v>
      </c>
      <c r="K84" s="53"/>
      <c r="L84" s="54">
        <f>SUM(L79:L83)</f>
        <v>0</v>
      </c>
      <c r="M84" s="53"/>
      <c r="N84" s="54">
        <f>SUM(N79:N83)</f>
        <v>0</v>
      </c>
    </row>
    <row r="85" spans="1:14" ht="12.75">
      <c r="A85" s="47"/>
      <c r="B85" s="47"/>
      <c r="C85" s="47"/>
      <c r="D85" s="47"/>
      <c r="E85" s="47"/>
      <c r="F85" s="55"/>
      <c r="G85" s="55"/>
      <c r="H85" s="55"/>
      <c r="I85" s="55"/>
      <c r="J85" s="55"/>
      <c r="K85" s="55"/>
      <c r="L85" s="55"/>
      <c r="M85" s="55"/>
      <c r="N85" s="55"/>
    </row>
    <row r="86" spans="1:14" ht="12.75" hidden="1">
      <c r="A86" s="12" t="s">
        <v>34</v>
      </c>
      <c r="B86"/>
      <c r="F86" s="53"/>
      <c r="G86" s="53"/>
      <c r="H86" s="53"/>
      <c r="I86" s="53"/>
      <c r="J86" s="53"/>
      <c r="K86" s="53"/>
      <c r="L86" s="53"/>
      <c r="M86" s="53"/>
      <c r="N86" s="53"/>
    </row>
    <row r="87" spans="2:14" ht="12.75" hidden="1">
      <c r="B87"/>
      <c r="F87" s="53"/>
      <c r="G87" s="53"/>
      <c r="H87" s="53"/>
      <c r="I87" s="53"/>
      <c r="J87" s="53"/>
      <c r="K87" s="53"/>
      <c r="L87" s="53"/>
      <c r="M87" s="53"/>
      <c r="N87" s="53"/>
    </row>
    <row r="88" spans="2:14" ht="12.75" hidden="1">
      <c r="B88" s="12" t="s">
        <v>35</v>
      </c>
      <c r="F88" s="53">
        <v>0</v>
      </c>
      <c r="G88" s="53"/>
      <c r="H88" s="53">
        <f>IF('Data Input'!R$1=0,0,ROUND((F88*(1+'Data Input'!$F$6)),0))</f>
        <v>0</v>
      </c>
      <c r="I88" s="53"/>
      <c r="J88" s="53">
        <f>IF('Data Input'!AA$1=0,0,ROUND((H88*(1+'Data Input'!$F$6)),0))</f>
        <v>0</v>
      </c>
      <c r="K88" s="53"/>
      <c r="L88" s="53">
        <f>IF('Data Input'!AJ$1=0,0,ROUND((J88*(1+'Data Input'!$F$6)),0))</f>
        <v>0</v>
      </c>
      <c r="M88" s="53"/>
      <c r="N88" s="53">
        <f>IF('Data Input'!AS$1=0,0,ROUND((L88*(1+'Data Input'!$F$6)),0))</f>
        <v>0</v>
      </c>
    </row>
    <row r="89" spans="2:14" ht="12.75" hidden="1">
      <c r="B89" s="12" t="s">
        <v>36</v>
      </c>
      <c r="F89" s="53">
        <v>0</v>
      </c>
      <c r="G89" s="53"/>
      <c r="H89" s="53">
        <f>IF('Data Input'!R$1=0,0,ROUND((F89*(1+'Data Input'!$F$6)),0))</f>
        <v>0</v>
      </c>
      <c r="I89" s="53"/>
      <c r="J89" s="53">
        <f>IF('Data Input'!AA$1=0,0,ROUND((H89*(1+'Data Input'!$F$6)),0))</f>
        <v>0</v>
      </c>
      <c r="K89" s="53"/>
      <c r="L89" s="53">
        <f>IF('Data Input'!AJ$1=0,0,ROUND((J89*(1+'Data Input'!$F$6)),0))</f>
        <v>0</v>
      </c>
      <c r="M89" s="53"/>
      <c r="N89" s="53">
        <f>IF('Data Input'!AS$1=0,0,ROUND((L89*(1+'Data Input'!$F$6)),0))</f>
        <v>0</v>
      </c>
    </row>
    <row r="90" spans="2:14" ht="12.75" hidden="1">
      <c r="B90"/>
      <c r="F90" s="53"/>
      <c r="G90" s="53"/>
      <c r="H90" s="53"/>
      <c r="I90" s="53"/>
      <c r="J90" s="53"/>
      <c r="K90" s="53"/>
      <c r="L90" s="53"/>
      <c r="M90" s="53"/>
      <c r="N90" s="53"/>
    </row>
    <row r="91" spans="1:14" ht="12.75" hidden="1">
      <c r="A91" s="12"/>
      <c r="B91" s="12" t="s">
        <v>31</v>
      </c>
      <c r="C91" s="12"/>
      <c r="D91" s="12"/>
      <c r="F91" s="54">
        <f>SUM(F88:F89)</f>
        <v>0</v>
      </c>
      <c r="G91" s="53"/>
      <c r="H91" s="54">
        <f>SUM(H88:H89)</f>
        <v>0</v>
      </c>
      <c r="I91" s="53"/>
      <c r="J91" s="54">
        <f>SUM(J88:J89)</f>
        <v>0</v>
      </c>
      <c r="K91" s="53"/>
      <c r="L91" s="54">
        <f>SUM(L88:L89)</f>
        <v>0</v>
      </c>
      <c r="M91" s="53"/>
      <c r="N91" s="54">
        <f>SUM(N88:N89)</f>
        <v>0</v>
      </c>
    </row>
    <row r="92" spans="1:14" ht="12.75" hidden="1">
      <c r="A92" s="47"/>
      <c r="B92" s="47"/>
      <c r="C92" s="47"/>
      <c r="D92" s="47"/>
      <c r="E92" s="47"/>
      <c r="F92" s="55"/>
      <c r="G92" s="55"/>
      <c r="H92" s="55"/>
      <c r="I92" s="55"/>
      <c r="J92" s="55"/>
      <c r="K92" s="55"/>
      <c r="L92" s="55"/>
      <c r="M92" s="55"/>
      <c r="N92" s="55"/>
    </row>
    <row r="93" spans="1:14" ht="12.75" hidden="1">
      <c r="A93" s="12" t="s">
        <v>37</v>
      </c>
      <c r="B93"/>
      <c r="F93" s="53"/>
      <c r="G93" s="53"/>
      <c r="H93" s="53"/>
      <c r="I93" s="53"/>
      <c r="J93" s="53"/>
      <c r="K93" s="53"/>
      <c r="L93" s="53"/>
      <c r="M93" s="53"/>
      <c r="N93" s="53"/>
    </row>
    <row r="94" spans="2:14" ht="12.75" hidden="1">
      <c r="B94" s="12" t="s">
        <v>32</v>
      </c>
      <c r="F94" s="53"/>
      <c r="G94" s="53"/>
      <c r="H94" s="53"/>
      <c r="I94" s="53"/>
      <c r="J94" s="53"/>
      <c r="K94" s="53"/>
      <c r="L94" s="53"/>
      <c r="M94" s="53"/>
      <c r="N94" s="53"/>
    </row>
    <row r="95" spans="2:14" ht="12.75" hidden="1">
      <c r="B95"/>
      <c r="F95" s="53">
        <v>0</v>
      </c>
      <c r="G95" s="53"/>
      <c r="H95" s="53">
        <f>IF('Data Input'!R$1=0,0,ROUND((F95*(1+'Data Input'!$F$6)),0))</f>
        <v>0</v>
      </c>
      <c r="I95" s="53"/>
      <c r="J95" s="53">
        <f>IF('Data Input'!AA$1=0,0,ROUND((H95*(1+'Data Input'!$F$6)),0))</f>
        <v>0</v>
      </c>
      <c r="K95" s="53"/>
      <c r="L95" s="53">
        <f>IF('Data Input'!AJ$1=0,0,ROUND((J95*(1+'Data Input'!$F$6)),0))</f>
        <v>0</v>
      </c>
      <c r="M95" s="53"/>
      <c r="N95" s="53">
        <f>IF('Data Input'!AS$1=0,0,ROUND((L95*(1+'Data Input'!$F$6)),0))</f>
        <v>0</v>
      </c>
    </row>
    <row r="96" spans="2:14" ht="12.75" hidden="1">
      <c r="B96"/>
      <c r="F96" s="53"/>
      <c r="G96" s="53"/>
      <c r="H96" s="53"/>
      <c r="I96" s="53"/>
      <c r="J96" s="53"/>
      <c r="K96" s="53"/>
      <c r="L96" s="53"/>
      <c r="M96" s="53"/>
      <c r="N96" s="53"/>
    </row>
    <row r="97" spans="2:14" ht="12.75" hidden="1">
      <c r="B97"/>
      <c r="F97" s="53"/>
      <c r="G97" s="53"/>
      <c r="H97" s="53"/>
      <c r="I97" s="53"/>
      <c r="J97" s="53"/>
      <c r="K97" s="53"/>
      <c r="L97" s="53"/>
      <c r="M97" s="53"/>
      <c r="N97" s="53"/>
    </row>
    <row r="98" spans="2:14" ht="12.75" hidden="1">
      <c r="B98"/>
      <c r="F98" s="53"/>
      <c r="G98" s="53"/>
      <c r="H98" s="53"/>
      <c r="I98" s="53"/>
      <c r="J98" s="53"/>
      <c r="K98" s="53"/>
      <c r="L98" s="53"/>
      <c r="M98" s="53"/>
      <c r="N98" s="53"/>
    </row>
    <row r="99" spans="2:14" ht="12.75" hidden="1">
      <c r="B99"/>
      <c r="F99" s="53"/>
      <c r="G99" s="53"/>
      <c r="H99" s="53"/>
      <c r="I99" s="53"/>
      <c r="J99" s="53"/>
      <c r="K99" s="53"/>
      <c r="L99" s="53"/>
      <c r="M99" s="53"/>
      <c r="N99" s="53"/>
    </row>
    <row r="100" spans="1:14" ht="12.75" hidden="1">
      <c r="A100" s="12"/>
      <c r="B100" s="12" t="s">
        <v>31</v>
      </c>
      <c r="C100" s="12"/>
      <c r="D100" s="12"/>
      <c r="F100" s="54">
        <f>SUM(F95:F99)</f>
        <v>0</v>
      </c>
      <c r="G100" s="53"/>
      <c r="H100" s="54">
        <f>SUM(H95:H99)</f>
        <v>0</v>
      </c>
      <c r="I100" s="53"/>
      <c r="J100" s="54">
        <f>SUM(J95:J99)</f>
        <v>0</v>
      </c>
      <c r="K100" s="53"/>
      <c r="L100" s="54">
        <f>SUM(L95:L99)</f>
        <v>0</v>
      </c>
      <c r="M100" s="53"/>
      <c r="N100" s="54">
        <f>SUM(N95:N99)</f>
        <v>0</v>
      </c>
    </row>
    <row r="101" spans="1:14" ht="12.75" hidden="1">
      <c r="A101" s="47"/>
      <c r="B101" s="47"/>
      <c r="C101" s="47"/>
      <c r="D101" s="47"/>
      <c r="E101" s="47"/>
      <c r="F101" s="55"/>
      <c r="G101" s="55"/>
      <c r="H101" s="55"/>
      <c r="I101" s="55"/>
      <c r="J101" s="55"/>
      <c r="K101" s="55"/>
      <c r="L101" s="55"/>
      <c r="M101" s="55"/>
      <c r="N101" s="55"/>
    </row>
    <row r="102" spans="1:14" ht="12.75">
      <c r="A102" s="12" t="s">
        <v>38</v>
      </c>
      <c r="B102"/>
      <c r="F102" s="53"/>
      <c r="G102" s="53"/>
      <c r="H102" s="53"/>
      <c r="I102" s="53"/>
      <c r="J102" s="53"/>
      <c r="K102" s="53"/>
      <c r="L102" s="53"/>
      <c r="M102" s="53"/>
      <c r="N102" s="53"/>
    </row>
    <row r="103" spans="2:14" ht="12.75">
      <c r="B103" s="12" t="s">
        <v>32</v>
      </c>
      <c r="F103" s="53"/>
      <c r="G103" s="53"/>
      <c r="H103" s="53"/>
      <c r="I103" s="53"/>
      <c r="J103" s="53"/>
      <c r="K103" s="53"/>
      <c r="L103" s="53"/>
      <c r="M103" s="53"/>
      <c r="N103" s="53"/>
    </row>
    <row r="104" spans="2:14" ht="12.75">
      <c r="B104" s="111">
        <v>0</v>
      </c>
      <c r="F104" s="53">
        <v>0</v>
      </c>
      <c r="G104" s="53"/>
      <c r="H104" s="53">
        <f>IF('Data Input'!R$1=0,0,ROUND((F104*(1+'Data Input'!$F$6)),0))</f>
        <v>0</v>
      </c>
      <c r="I104" s="53"/>
      <c r="J104" s="53">
        <f>IF('Data Input'!AA$1=0,0,ROUND((H104*(1+'Data Input'!$F$6)),0))</f>
        <v>0</v>
      </c>
      <c r="K104" s="53"/>
      <c r="L104" s="53">
        <f>IF('Data Input'!AJ$1=0,0,ROUND((J104*(1+'Data Input'!$F$6)),0))</f>
        <v>0</v>
      </c>
      <c r="M104" s="53"/>
      <c r="N104" s="53">
        <f>IF('Data Input'!AS$1=0,0,ROUND((L104*(1+'Data Input'!$F$6)),0))</f>
        <v>0</v>
      </c>
    </row>
    <row r="105" spans="2:14" ht="12.75">
      <c r="B105" s="70"/>
      <c r="F105" s="53">
        <v>0</v>
      </c>
      <c r="G105" s="53"/>
      <c r="H105" s="53">
        <f>IF('Data Input'!R$1=0,0,ROUND((F105*(1+'Data Input'!$F$6)),0))</f>
        <v>0</v>
      </c>
      <c r="I105" s="53"/>
      <c r="J105" s="53">
        <f>IF('Data Input'!AA$1=0,0,ROUND((H105*(1+'Data Input'!$F$6)),0))</f>
        <v>0</v>
      </c>
      <c r="K105" s="53"/>
      <c r="L105" s="53">
        <f>IF('Data Input'!AJ$1=0,0,ROUND((J105*(1+'Data Input'!$F$6)),0))</f>
        <v>0</v>
      </c>
      <c r="M105" s="53"/>
      <c r="N105" s="53">
        <f>IF('Data Input'!AS$1=0,0,ROUND((L105*(1+'Data Input'!$F$6)),0))</f>
        <v>0</v>
      </c>
    </row>
    <row r="106" spans="2:14" ht="12.75">
      <c r="B106" s="70"/>
      <c r="F106" s="53">
        <v>0</v>
      </c>
      <c r="G106" s="53"/>
      <c r="H106" s="53">
        <f>IF('Data Input'!R$1=0,0,ROUND((F106*(1+'Data Input'!$F$6)),0))</f>
        <v>0</v>
      </c>
      <c r="I106" s="53"/>
      <c r="J106" s="53">
        <f>IF('Data Input'!AA$1=0,0,ROUND((H106*(1+'Data Input'!$F$6)),0))</f>
        <v>0</v>
      </c>
      <c r="K106" s="53"/>
      <c r="L106" s="53">
        <f>IF('Data Input'!AJ$1=0,0,ROUND((J106*(1+'Data Input'!$F$6)),0))</f>
        <v>0</v>
      </c>
      <c r="M106" s="53"/>
      <c r="N106" s="53">
        <f>IF('Data Input'!AS$1=0,0,ROUND((L106*(1+'Data Input'!$F$6)),0))</f>
        <v>0</v>
      </c>
    </row>
    <row r="107" spans="2:14" ht="12.75">
      <c r="B107" s="70"/>
      <c r="F107" s="53">
        <v>0</v>
      </c>
      <c r="G107" s="53"/>
      <c r="H107" s="53">
        <f>IF('Data Input'!R$1=0,0,ROUND((F107*(1+'Data Input'!$F$6)),0))</f>
        <v>0</v>
      </c>
      <c r="I107" s="53"/>
      <c r="J107" s="53">
        <f>IF('Data Input'!AA$1=0,0,ROUND((H107*(1+'Data Input'!$F$6)),0))</f>
        <v>0</v>
      </c>
      <c r="K107" s="53"/>
      <c r="L107" s="53">
        <f>IF('Data Input'!AJ$1=0,0,ROUND((J107*(1+'Data Input'!$F$6)),0))</f>
        <v>0</v>
      </c>
      <c r="M107" s="53"/>
      <c r="N107" s="53">
        <f>IF('Data Input'!AS$1=0,0,ROUND((L107*(1+'Data Input'!$F$6)),0))</f>
        <v>0</v>
      </c>
    </row>
    <row r="108" spans="2:14" ht="12.75">
      <c r="B108" s="74"/>
      <c r="F108" s="53">
        <v>0</v>
      </c>
      <c r="G108" s="53"/>
      <c r="H108" s="53">
        <f>IF('Data Input'!R$1=0,0,ROUND((F108*(1+'Data Input'!$F$6)),0))</f>
        <v>0</v>
      </c>
      <c r="I108" s="53"/>
      <c r="J108" s="53">
        <f>IF('Data Input'!AA$1=0,0,ROUND((H108*(1+'Data Input'!$F$6)),0))</f>
        <v>0</v>
      </c>
      <c r="K108" s="53"/>
      <c r="L108" s="53">
        <f>IF('Data Input'!AJ$1=0,0,ROUND((J108*(1+'Data Input'!$F$6)),0))</f>
        <v>0</v>
      </c>
      <c r="M108" s="53"/>
      <c r="N108" s="53">
        <f>IF('Data Input'!AS$1=0,0,ROUND((L108*(1+'Data Input'!$F$6)),0))</f>
        <v>0</v>
      </c>
    </row>
    <row r="109" spans="2:14" ht="12.75">
      <c r="B109" s="74"/>
      <c r="F109" s="53">
        <v>0</v>
      </c>
      <c r="G109" s="53"/>
      <c r="H109" s="53">
        <f>IF('Data Input'!R$1=0,0,ROUND((F109*(1+'Data Input'!$F$6)),0))</f>
        <v>0</v>
      </c>
      <c r="I109" s="53"/>
      <c r="J109" s="53">
        <f>IF('Data Input'!AA$1=0,0,ROUND((H109*(1+'Data Input'!$F$6)),0))</f>
        <v>0</v>
      </c>
      <c r="K109" s="53"/>
      <c r="L109" s="53">
        <f>IF('Data Input'!AJ$1=0,0,ROUND((J109*(1+'Data Input'!$F$6)),0))</f>
        <v>0</v>
      </c>
      <c r="M109" s="53"/>
      <c r="N109" s="53">
        <f>IF('Data Input'!AS$1=0,0,ROUND((L109*(1+'Data Input'!$F$6)),0))</f>
        <v>0</v>
      </c>
    </row>
    <row r="110" spans="2:14" ht="12.75">
      <c r="B110"/>
      <c r="F110" s="53">
        <v>0</v>
      </c>
      <c r="G110" s="53"/>
      <c r="H110" s="53">
        <f>IF('Data Input'!R$1=0,0,ROUND((F110*(1+'Data Input'!$F$6)),0))</f>
        <v>0</v>
      </c>
      <c r="I110" s="53"/>
      <c r="J110" s="53">
        <f>IF('Data Input'!AA$1=0,0,ROUND((H110*(1+'Data Input'!$F$6)),0))</f>
        <v>0</v>
      </c>
      <c r="K110" s="53"/>
      <c r="L110" s="53">
        <f>IF('Data Input'!AJ$1=0,0,ROUND((J110*(1+'Data Input'!$F$6)),0))</f>
        <v>0</v>
      </c>
      <c r="M110" s="53"/>
      <c r="N110" s="53">
        <f>IF('Data Input'!AS$1=0,0,ROUND((L110*(1+'Data Input'!$F$6)),0))</f>
        <v>0</v>
      </c>
    </row>
    <row r="111" spans="2:14" ht="12.75">
      <c r="B111"/>
      <c r="F111" s="53">
        <v>0</v>
      </c>
      <c r="G111" s="53"/>
      <c r="H111" s="53">
        <f>IF('Data Input'!R$1=0,0,ROUND((F111*(1+'Data Input'!$F$6)),0))</f>
        <v>0</v>
      </c>
      <c r="I111" s="53"/>
      <c r="J111" s="53">
        <f>IF('Data Input'!AA$1=0,0,ROUND((H111*(1+'Data Input'!$F$6)),0))</f>
        <v>0</v>
      </c>
      <c r="K111" s="53"/>
      <c r="L111" s="53">
        <f>IF('Data Input'!AJ$1=0,0,ROUND((J111*(1+'Data Input'!$F$6)),0))</f>
        <v>0</v>
      </c>
      <c r="M111" s="53"/>
      <c r="N111" s="53">
        <f>IF('Data Input'!AS$1=0,0,ROUND((L111*(1+'Data Input'!$F$6)),0))</f>
        <v>0</v>
      </c>
    </row>
    <row r="112" spans="2:14" ht="12.75">
      <c r="B112"/>
      <c r="F112" s="53">
        <v>0</v>
      </c>
      <c r="G112" s="53"/>
      <c r="H112" s="53">
        <f>IF('Data Input'!R$1=0,0,ROUND((F112*(1+'Data Input'!$F$6)),0))</f>
        <v>0</v>
      </c>
      <c r="I112" s="53"/>
      <c r="J112" s="53">
        <f>IF('Data Input'!AA$1=0,0,ROUND((H112*(1+'Data Input'!$F$6)),0))</f>
        <v>0</v>
      </c>
      <c r="K112" s="53"/>
      <c r="L112" s="53">
        <f>IF('Data Input'!AJ$1=0,0,ROUND((J112*(1+'Data Input'!$F$6)),0))</f>
        <v>0</v>
      </c>
      <c r="M112" s="53"/>
      <c r="N112" s="53">
        <f>IF('Data Input'!AS$1=0,0,ROUND((L112*(1+'Data Input'!$F$6)),0))</f>
        <v>0</v>
      </c>
    </row>
    <row r="113" spans="2:14" ht="12.75">
      <c r="B113"/>
      <c r="F113" s="53">
        <v>0</v>
      </c>
      <c r="G113" s="53"/>
      <c r="H113" s="53">
        <f>IF('Data Input'!R$1=0,0,ROUND((F113*(1+'Data Input'!$F$6)),0))</f>
        <v>0</v>
      </c>
      <c r="I113" s="53"/>
      <c r="J113" s="53">
        <f>IF('Data Input'!AA$1=0,0,ROUND((H113*(1+'Data Input'!$F$6)),0))</f>
        <v>0</v>
      </c>
      <c r="K113" s="53"/>
      <c r="L113" s="53">
        <f>IF('Data Input'!AJ$1=0,0,ROUND((J113*(1+'Data Input'!$F$6)),0))</f>
        <v>0</v>
      </c>
      <c r="M113" s="53"/>
      <c r="N113" s="53">
        <f>IF('Data Input'!AS$1=0,0,ROUND((L113*(1+'Data Input'!$F$6)),0))</f>
        <v>0</v>
      </c>
    </row>
    <row r="114" spans="2:14" ht="12.75">
      <c r="B114"/>
      <c r="F114" s="53">
        <v>0</v>
      </c>
      <c r="G114" s="53"/>
      <c r="H114" s="53">
        <f>IF('Data Input'!R$1=0,0,ROUND((F114*(1+'Data Input'!$F$6)),0))</f>
        <v>0</v>
      </c>
      <c r="I114" s="53"/>
      <c r="J114" s="53">
        <f>IF('Data Input'!AA$1=0,0,ROUND((H114*(1+'Data Input'!$F$6)),0))</f>
        <v>0</v>
      </c>
      <c r="K114" s="53"/>
      <c r="L114" s="53">
        <f>IF('Data Input'!AJ$1=0,0,ROUND((J114*(1+'Data Input'!$F$6)),0))</f>
        <v>0</v>
      </c>
      <c r="M114" s="53"/>
      <c r="N114" s="53">
        <f>IF('Data Input'!AS$1=0,0,ROUND((L114*(1+'Data Input'!$F$6)),0))</f>
        <v>0</v>
      </c>
    </row>
    <row r="115" spans="2:14" ht="12.75">
      <c r="B115"/>
      <c r="F115" s="53">
        <v>0</v>
      </c>
      <c r="G115" s="53"/>
      <c r="H115" s="53">
        <f>IF('Data Input'!R$1=0,0,ROUND((F115*(1+'Data Input'!$F$6)),0))</f>
        <v>0</v>
      </c>
      <c r="I115" s="53"/>
      <c r="J115" s="53">
        <f>IF('Data Input'!AA$1=0,0,ROUND((H115*(1+'Data Input'!$F$6)),0))</f>
        <v>0</v>
      </c>
      <c r="K115" s="53"/>
      <c r="L115" s="53">
        <f>IF('Data Input'!AJ$1=0,0,ROUND((J115*(1+'Data Input'!$F$6)),0))</f>
        <v>0</v>
      </c>
      <c r="M115" s="53"/>
      <c r="N115" s="53">
        <f>IF('Data Input'!AS$1=0,0,ROUND((L115*(1+'Data Input'!$F$6)),0))</f>
        <v>0</v>
      </c>
    </row>
    <row r="116" spans="1:14" ht="12.75">
      <c r="A116" s="12"/>
      <c r="B116" s="12" t="s">
        <v>31</v>
      </c>
      <c r="C116" s="12"/>
      <c r="D116" s="12"/>
      <c r="F116" s="54">
        <f>SUM(F104:F115)</f>
        <v>0</v>
      </c>
      <c r="G116" s="53"/>
      <c r="H116" s="54">
        <f>SUM(H104:H115)</f>
        <v>0</v>
      </c>
      <c r="I116" s="53"/>
      <c r="J116" s="54">
        <f>SUM(J104:J115)</f>
        <v>0</v>
      </c>
      <c r="K116" s="53"/>
      <c r="L116" s="54">
        <f>SUM(L104:L115)</f>
        <v>0</v>
      </c>
      <c r="M116" s="53"/>
      <c r="N116" s="54">
        <f>SUM(N104:N115)</f>
        <v>0</v>
      </c>
    </row>
    <row r="117" spans="1:14" ht="12.75">
      <c r="A117" s="49"/>
      <c r="B117" s="49"/>
      <c r="C117" s="49"/>
      <c r="D117" s="49"/>
      <c r="F117" s="56"/>
      <c r="G117" s="53"/>
      <c r="H117" s="56"/>
      <c r="I117" s="53"/>
      <c r="J117" s="56"/>
      <c r="K117" s="53"/>
      <c r="L117" s="56"/>
      <c r="M117" s="53"/>
      <c r="N117" s="56"/>
    </row>
    <row r="118" spans="1:14" ht="12.75">
      <c r="A118" s="48" t="s">
        <v>39</v>
      </c>
      <c r="B118" s="48"/>
      <c r="C118" s="48"/>
      <c r="D118" s="48"/>
      <c r="E118" s="50"/>
      <c r="F118" s="57">
        <f>F116+F100+F91+F84+F75+F56+F44+F28+G28</f>
        <v>13400</v>
      </c>
      <c r="G118" s="58"/>
      <c r="H118" s="57">
        <f>H116+H100+H91+H84+H75+H56+H44+H28+I28</f>
        <v>0</v>
      </c>
      <c r="I118" s="58"/>
      <c r="J118" s="57">
        <f>J116+J100+J91+J84+J75+J56+J44+J28+K28</f>
        <v>0</v>
      </c>
      <c r="K118" s="58"/>
      <c r="L118" s="57">
        <f>L116+L100+L91+L84+L75+L56+L44+L28+M28</f>
        <v>0</v>
      </c>
      <c r="M118" s="58"/>
      <c r="N118" s="57">
        <f>N116+N100+N91+N84+N75+N56+N44+N28+O28</f>
        <v>0</v>
      </c>
    </row>
    <row r="119" spans="1:14" ht="12.75">
      <c r="A119" s="51"/>
      <c r="B119" s="51"/>
      <c r="C119" s="51"/>
      <c r="D119" s="51"/>
      <c r="E119" s="49"/>
      <c r="F119" s="59"/>
      <c r="G119" s="56"/>
      <c r="H119" s="59"/>
      <c r="I119" s="56"/>
      <c r="J119" s="59"/>
      <c r="K119" s="56"/>
      <c r="L119" s="59"/>
      <c r="M119" s="56"/>
      <c r="N119" s="59"/>
    </row>
    <row r="120" spans="1:14" ht="12.75">
      <c r="A120" s="51" t="s">
        <v>44</v>
      </c>
      <c r="B120" s="51"/>
      <c r="C120" s="51"/>
      <c r="D120" s="51"/>
      <c r="E120" s="49"/>
      <c r="F120" s="65">
        <v>0</v>
      </c>
      <c r="G120" s="56"/>
      <c r="H120" s="53">
        <f>IF('Data Input'!R$1=0,0,ROUND((F120*(1+'Data Input'!$F$6)),0))</f>
        <v>0</v>
      </c>
      <c r="I120" s="53"/>
      <c r="J120" s="53">
        <f>IF('Data Input'!AA$1=0,0,ROUND((H120*(1+'Data Input'!$F$6)),0))</f>
        <v>0</v>
      </c>
      <c r="K120" s="53"/>
      <c r="L120" s="53">
        <f>IF('Data Input'!AJ$1=0,0,ROUND((J120*(1+'Data Input'!$F$6)),0))</f>
        <v>0</v>
      </c>
      <c r="M120" s="53"/>
      <c r="N120" s="53">
        <f>IF('Data Input'!AS$1=0,0,ROUND((L120*(1+'Data Input'!$F$6)),0))</f>
        <v>0</v>
      </c>
    </row>
    <row r="121" spans="1:14" ht="12.75">
      <c r="A121" s="52"/>
      <c r="B121" s="52"/>
      <c r="C121" s="52"/>
      <c r="D121" s="52"/>
      <c r="E121" s="47"/>
      <c r="F121" s="60"/>
      <c r="G121" s="55"/>
      <c r="H121" s="60"/>
      <c r="I121" s="55"/>
      <c r="J121" s="60"/>
      <c r="K121" s="55"/>
      <c r="L121" s="60"/>
      <c r="M121" s="55"/>
      <c r="N121" s="60"/>
    </row>
    <row r="122" spans="1:14" ht="12.75">
      <c r="A122" s="12" t="s">
        <v>40</v>
      </c>
      <c r="B122"/>
      <c r="F122" s="53"/>
      <c r="G122" s="53"/>
      <c r="H122" s="53"/>
      <c r="I122" s="53"/>
      <c r="J122" s="53"/>
      <c r="K122" s="53"/>
      <c r="L122" s="53"/>
      <c r="M122" s="53"/>
      <c r="N122" s="53"/>
    </row>
    <row r="123" spans="2:254" ht="12.75">
      <c r="B123" s="12" t="s">
        <v>32</v>
      </c>
      <c r="F123" s="53"/>
      <c r="G123" s="53"/>
      <c r="H123" s="53"/>
      <c r="I123" s="53"/>
      <c r="J123" s="53"/>
      <c r="K123" s="53"/>
      <c r="L123" s="53"/>
      <c r="M123" s="53"/>
      <c r="N123" s="53"/>
      <c r="IL123" s="12" t="s">
        <v>45</v>
      </c>
      <c r="IN123" s="12" t="s">
        <v>46</v>
      </c>
      <c r="IP123" s="12" t="s">
        <v>47</v>
      </c>
      <c r="IR123" s="12" t="s">
        <v>48</v>
      </c>
      <c r="IT123" s="12" t="s">
        <v>49</v>
      </c>
    </row>
    <row r="124" spans="1:254" ht="12.75">
      <c r="A124" s="12"/>
      <c r="B124"/>
      <c r="F124" s="53"/>
      <c r="G124" s="53"/>
      <c r="H124" s="53"/>
      <c r="I124" s="53"/>
      <c r="J124" s="53"/>
      <c r="K124" s="53"/>
      <c r="L124" s="53"/>
      <c r="M124" s="53"/>
      <c r="N124" s="53"/>
      <c r="IK124" t="s">
        <v>45</v>
      </c>
      <c r="IL124" s="12" t="s">
        <v>43</v>
      </c>
      <c r="IM124" t="s">
        <v>46</v>
      </c>
      <c r="IN124" s="12" t="s">
        <v>43</v>
      </c>
      <c r="IO124" t="s">
        <v>47</v>
      </c>
      <c r="IP124" s="54" t="s">
        <v>43</v>
      </c>
      <c r="IQ124" t="s">
        <v>48</v>
      </c>
      <c r="IR124" s="12" t="s">
        <v>43</v>
      </c>
      <c r="IS124" t="s">
        <v>49</v>
      </c>
      <c r="IT124" s="12" t="s">
        <v>43</v>
      </c>
    </row>
    <row r="125" spans="2:254" ht="12.75">
      <c r="B125" s="63">
        <v>0</v>
      </c>
      <c r="F125" s="53">
        <v>0</v>
      </c>
      <c r="G125" s="53"/>
      <c r="H125" s="53">
        <v>0</v>
      </c>
      <c r="I125" s="53"/>
      <c r="J125" s="53">
        <v>0</v>
      </c>
      <c r="K125" s="53"/>
      <c r="L125" s="53">
        <v>0</v>
      </c>
      <c r="M125" s="53"/>
      <c r="N125" s="53">
        <v>0</v>
      </c>
      <c r="IK125" s="53">
        <f>F136</f>
        <v>0</v>
      </c>
      <c r="IL125" s="71">
        <f>IF(IK125&gt;=25000,25000,IK125)</f>
        <v>0</v>
      </c>
      <c r="IM125" s="53">
        <f>H125+H130</f>
        <v>0</v>
      </c>
      <c r="IN125" s="71">
        <f>IF(IM125=0,0,IF(IK125&gt;=25000,0,IF(AND(IK125&lt;25000,IK125+IM125&lt;25000),IM125,IF(AND(IK125&lt;25000,IK125+IM125&gt;=25000),25000-IK125,9999999))))</f>
        <v>0</v>
      </c>
      <c r="IO125" s="53">
        <f>J125+J130</f>
        <v>0</v>
      </c>
      <c r="IP125" s="71">
        <f>IF(IO125=0,0,IF(IM125+IK125&gt;=25000,0,IF(AND(IM125+IK125&lt;25000,IM125+IO125+IK125&lt;25000),IO125,IF(AND(IM125+IK125&lt;25000,IM125+IO125+IK125&gt;=25000),25000-(IM125+IK125),9999999))))</f>
        <v>0</v>
      </c>
      <c r="IQ125" s="53">
        <f>L125+L130</f>
        <v>0</v>
      </c>
      <c r="IR125" s="71">
        <f>IF(IQ125=0,0,IF(IO125+IM125+IK125&gt;=25000,0,IF(AND(IO125+IM125+IK125&lt;25000,IO125+IQ125+IM125+IK125&lt;25000),IQ125,IF(AND(IO125+IM125+IK125&lt;25000,IO125+IQ125+IM125+IK125&gt;=25000),25000-(IO125+IM125+IK125),9999999))))</f>
        <v>0</v>
      </c>
      <c r="IS125" s="53">
        <f>N125+N130</f>
        <v>0</v>
      </c>
      <c r="IT125" s="71">
        <f>IF(IS125=0,0,IF(IQ125+IO125+IM125+IK125&gt;=25000,0,IF(AND(IQ125+IO125+IM125+IK125&lt;25000,IQ125+IS125+IO125+IM125+IK125&lt;25000),IS125,IF(AND(IQ125+IO125+IM125+IK125&lt;25000,IQ125+IS125+IO125+IM125+IK125&gt;=25000),25000-(IQ125+IO125+IM125+IK125),9999999))))</f>
        <v>0</v>
      </c>
    </row>
    <row r="126" spans="2:254" ht="12.75">
      <c r="B126"/>
      <c r="F126" s="53">
        <v>0</v>
      </c>
      <c r="G126" s="53"/>
      <c r="H126" s="53">
        <v>0</v>
      </c>
      <c r="I126" s="53"/>
      <c r="J126" s="53">
        <v>0</v>
      </c>
      <c r="K126" s="53"/>
      <c r="L126" s="53">
        <v>0</v>
      </c>
      <c r="M126" s="53"/>
      <c r="N126" s="53">
        <v>0</v>
      </c>
      <c r="IK126" s="53">
        <f>F126+F131</f>
        <v>0</v>
      </c>
      <c r="IL126" s="71">
        <f>IF(IK126&gt;=25000,25000,IK126)</f>
        <v>0</v>
      </c>
      <c r="IM126" s="53">
        <f>H126+H131</f>
        <v>0</v>
      </c>
      <c r="IN126" s="71">
        <f>IF(IM126=0,0,IF(IK126&gt;=25000,0,IF(AND(IK126&lt;25000,IK126+IM126&lt;25000),IM126,IF(AND(IK126&lt;25000,IK126+IM126&gt;=25000),25000-IK126,9999999))))</f>
        <v>0</v>
      </c>
      <c r="IO126" s="53">
        <f>J126+J131</f>
        <v>0</v>
      </c>
      <c r="IP126" s="71">
        <f>IF(IO126=0,0,IF(IM126+IK126&gt;=25000,0,IF(AND(IM126+IK126&lt;25000,IM126+IO126+IK126&lt;25000),IO126,IF(AND(IM126+IK126&lt;25000,IM126+IO126+IK126&gt;=25000),25000-(IM126+IK126),9999999))))</f>
        <v>0</v>
      </c>
      <c r="IQ126" s="53">
        <f>L126+L131</f>
        <v>0</v>
      </c>
      <c r="IR126" s="71">
        <f>IF(IQ126=0,0,IF(IO126+IM126+IK126&gt;=25000,0,IF(AND(IO126+IM126+IK126&lt;25000,IO126+IQ126+IM126+IK126&lt;25000),IQ126,IF(AND(IO126+IM126+IK126&lt;25000,IO126+IQ126+IM126+IK126&gt;=25000),25000-(IO126+IM126+IK126),9999999))))</f>
        <v>0</v>
      </c>
      <c r="IS126" s="53">
        <f>N126+N131</f>
        <v>0</v>
      </c>
      <c r="IT126" s="71">
        <f>IF(IS126=0,0,IF(IQ126+IO126+IM126+IK126&gt;=25000,0,IF(AND(IQ126+IO126+IM126+IK126&lt;25000,IQ126+IS126+IO126+IM126+IK126&lt;25000),IS126,IF(AND(IQ126+IO126+IM126+IK126&lt;25000,IQ126+IS126+IO126+IM126+IK126&gt;=25000),25000-(IQ126+IO126+IM126+IK126),9999999))))</f>
        <v>0</v>
      </c>
    </row>
    <row r="127" spans="2:254" ht="12.75">
      <c r="B127"/>
      <c r="F127" s="53">
        <v>0</v>
      </c>
      <c r="G127" s="53"/>
      <c r="H127" s="53">
        <v>0</v>
      </c>
      <c r="I127" s="53"/>
      <c r="J127" s="53">
        <v>0</v>
      </c>
      <c r="K127" s="53"/>
      <c r="L127" s="53">
        <v>0</v>
      </c>
      <c r="M127" s="53"/>
      <c r="N127" s="53">
        <v>0</v>
      </c>
      <c r="IK127" s="53">
        <f>F127+F132</f>
        <v>0</v>
      </c>
      <c r="IL127" s="71">
        <f>IF(IK127&gt;=25000,25000,IK127)</f>
        <v>0</v>
      </c>
      <c r="IM127" s="53">
        <f>H127+H132</f>
        <v>0</v>
      </c>
      <c r="IN127" s="71">
        <f>IF(IM127=0,0,IF(IK127&gt;=25000,0,IF(AND(IK127&lt;25000,IK127+IM127&lt;25000),IM127,IF(AND(IK127&lt;25000,IK127+IM127&gt;=25000),25000-IK127,9999999))))</f>
        <v>0</v>
      </c>
      <c r="IO127" s="53">
        <f>J127+J132</f>
        <v>0</v>
      </c>
      <c r="IP127" s="71">
        <f>IF(IO127=0,0,IF(IM127+IK127&gt;=25000,0,IF(AND(IM127+IK127&lt;25000,IM127+IO127+IK127&lt;25000),IO127,IF(AND(IM127+IK127&lt;25000,IM127+IO127+IK127&gt;=25000),25000-(IM127+IK127),9999999))))</f>
        <v>0</v>
      </c>
      <c r="IQ127" s="53">
        <f>L127+L132</f>
        <v>0</v>
      </c>
      <c r="IR127" s="71">
        <f>IF(IQ127=0,0,IF(IO127+IM127+IK127&gt;=25000,0,IF(AND(IO127+IM127+IK127&lt;25000,IO127+IQ127+IM127+IK127&lt;25000),IQ127,IF(AND(IO127+IM127+IK127&lt;25000,IO127+IQ127+IM127+IK127&gt;=25000),25000-(IO127+IM127+IK127),9999999))))</f>
        <v>0</v>
      </c>
      <c r="IS127" s="53">
        <f>N127+N132</f>
        <v>0</v>
      </c>
      <c r="IT127" s="71">
        <f>IF(IS127=0,0,IF(IQ127+IO127+IM127+IK127&gt;=25000,0,IF(AND(IQ127+IO127+IM127+IK127&lt;25000,IQ127+IS127+IO127+IM127+IK127&lt;25000),IS127,IF(AND(IQ127+IO127+IM127+IK127&lt;25000,IQ127+IS127+IO127+IM127+IK127&gt;=25000),25000-(IQ127+IO127+IM127+IK127),9999999))))</f>
        <v>0</v>
      </c>
    </row>
    <row r="128" spans="2:254" ht="12.75">
      <c r="B128"/>
      <c r="F128" s="53">
        <v>0</v>
      </c>
      <c r="G128" s="53"/>
      <c r="H128" s="53">
        <v>0</v>
      </c>
      <c r="I128" s="53"/>
      <c r="J128" s="53">
        <v>0</v>
      </c>
      <c r="K128" s="53"/>
      <c r="L128" s="53">
        <v>0</v>
      </c>
      <c r="M128" s="53"/>
      <c r="N128" s="53">
        <v>0</v>
      </c>
      <c r="IK128" s="53">
        <f>F128+F133</f>
        <v>0</v>
      </c>
      <c r="IL128" s="71">
        <f>IF(IK128&gt;=25000,25000,IK128)</f>
        <v>0</v>
      </c>
      <c r="IM128" s="53">
        <f>H128+H133</f>
        <v>0</v>
      </c>
      <c r="IN128" s="71">
        <f>IF(IM128=0,0,IF(IK128&gt;=25000,0,IF(AND(IK128&lt;25000,IK128+IM128&lt;25000),IM128,IF(AND(IK128&lt;25000,IK128+IM128&gt;=25000),25000-IK128,9999999))))</f>
        <v>0</v>
      </c>
      <c r="IO128" s="53">
        <f>J128+J133</f>
        <v>0</v>
      </c>
      <c r="IP128" s="71">
        <f>IF(IO128=0,0,IF(IM128+IK128&gt;=25000,0,IF(AND(IM128+IK128&lt;25000,IM128+IO128+IK128&lt;25000),IO128,IF(AND(IM128+IK128&lt;25000,IM128+IO128+IK128&gt;=25000),25000-(IM128+IK128),9999999))))</f>
        <v>0</v>
      </c>
      <c r="IQ128" s="53">
        <f>L128+L133</f>
        <v>0</v>
      </c>
      <c r="IR128" s="71">
        <f>IF(IQ128=0,0,IF(IO128+IM128+IK128&gt;=25000,0,IF(AND(IO128+IM128+IK128&lt;25000,IO128+IQ128+IM128+IK128&lt;25000),IQ128,IF(AND(IO128+IM128+IK128&lt;25000,IO128+IQ128+IM128+IK128&gt;=25000),25000-(IO128+IM128+IK128),9999999))))</f>
        <v>0</v>
      </c>
      <c r="IS128" s="53">
        <f>N128+N133</f>
        <v>0</v>
      </c>
      <c r="IT128" s="71">
        <f>IF(IS128=0,0,IF(IQ128+IO128+IM128+IK128&gt;=25000,0,IF(AND(IQ128+IO128+IM128+IK128&lt;25000,IQ128+IS128+IO128+IM128+IK128&lt;25000),IS128,IF(AND(IQ128+IO128+IM128+IK128&lt;25000,IQ128+IS128+IO128+IM128+IK128&gt;=25000),25000-(IQ128+IO128+IM128+IK128),9999999))))</f>
        <v>0</v>
      </c>
    </row>
    <row r="129" spans="2:254" ht="12.75">
      <c r="B129"/>
      <c r="F129" s="53">
        <v>0</v>
      </c>
      <c r="G129" s="53"/>
      <c r="H129" s="53">
        <v>0</v>
      </c>
      <c r="I129" s="53"/>
      <c r="J129" s="53">
        <v>0</v>
      </c>
      <c r="K129" s="53"/>
      <c r="L129" s="53">
        <v>0</v>
      </c>
      <c r="M129" s="53"/>
      <c r="N129" s="53">
        <v>0</v>
      </c>
      <c r="IK129" s="53">
        <f>F129+F134</f>
        <v>0</v>
      </c>
      <c r="IL129" s="71">
        <f>IF(IK129&gt;=25000,25000,IK129)</f>
        <v>0</v>
      </c>
      <c r="IM129" s="53">
        <f>H129+H134</f>
        <v>0</v>
      </c>
      <c r="IN129" s="71">
        <f>IF(IM129=0,0,IF(IK129&gt;=25000,0,IF(AND(IK129&lt;25000,IK129+IM129&lt;25000),IM129,IF(AND(IK129&lt;25000,IK129+IM129&gt;=25000),25000-IK129,9999999))))</f>
        <v>0</v>
      </c>
      <c r="IO129" s="53">
        <f>J129+J134</f>
        <v>0</v>
      </c>
      <c r="IP129" s="71">
        <f>IF(IO129=0,0,IF(IM129+IK129&gt;=25000,0,IF(AND(IM129+IK129&lt;25000,IM129+IO129+IK129&lt;25000),IO129,IF(AND(IM129+IK129&lt;25000,IM129+IO129+IK129&gt;=25000),25000-(IM129+IK129),9999999))))</f>
        <v>0</v>
      </c>
      <c r="IQ129" s="53">
        <f>L129+L134</f>
        <v>0</v>
      </c>
      <c r="IR129" s="71">
        <f>IF(IQ129=0,0,IF(IO129+IM129+IK129&gt;=25000,0,IF(AND(IO129+IM129+IK129&lt;25000,IO129+IQ129+IM129+IK129&lt;25000),IQ129,IF(AND(IO129+IM129+IK129&lt;25000,IO129+IQ129+IM129+IK129&gt;=25000),25000-(IO129+IM129+IK129),9999999))))</f>
        <v>0</v>
      </c>
      <c r="IS129" s="53">
        <f>N129+N134</f>
        <v>0</v>
      </c>
      <c r="IT129" s="71">
        <f>IF(IS129=0,0,IF(IQ129+IO129+IM129+IK129&gt;=25000,0,IF(AND(IQ129+IO129+IM129+IK129&lt;25000,IQ129+IS129+IO129+IM129+IK129&lt;25000),IS129,IF(AND(IQ129+IO129+IM129+IK129&lt;25000,IQ129+IS129+IO129+IM129+IK129&gt;=25000),25000-(IQ129+IO129+IM129+IK129),9999999))))</f>
        <v>0</v>
      </c>
    </row>
    <row r="130" spans="1:14" ht="12.75">
      <c r="A130" s="12"/>
      <c r="B130"/>
      <c r="F130" s="53">
        <v>0</v>
      </c>
      <c r="G130" s="53"/>
      <c r="H130" s="53">
        <v>0</v>
      </c>
      <c r="I130" s="53"/>
      <c r="J130" s="53">
        <v>0</v>
      </c>
      <c r="K130" s="53"/>
      <c r="L130" s="53">
        <v>0</v>
      </c>
      <c r="M130" s="53"/>
      <c r="N130" s="53">
        <v>0</v>
      </c>
    </row>
    <row r="131" spans="2:14" ht="12.75">
      <c r="B131" s="63"/>
      <c r="F131" s="53">
        <v>0</v>
      </c>
      <c r="G131" s="53"/>
      <c r="H131" s="53">
        <v>0</v>
      </c>
      <c r="I131" s="53"/>
      <c r="J131" s="53">
        <v>0</v>
      </c>
      <c r="K131" s="53"/>
      <c r="L131" s="53">
        <v>0</v>
      </c>
      <c r="M131" s="53"/>
      <c r="N131" s="53">
        <v>0</v>
      </c>
    </row>
    <row r="132" spans="2:14" ht="12.75">
      <c r="B132"/>
      <c r="F132" s="53">
        <v>0</v>
      </c>
      <c r="G132" s="53"/>
      <c r="H132" s="53">
        <v>0</v>
      </c>
      <c r="I132" s="53"/>
      <c r="J132" s="53">
        <v>0</v>
      </c>
      <c r="K132" s="53"/>
      <c r="L132" s="53">
        <v>0</v>
      </c>
      <c r="M132" s="53"/>
      <c r="N132" s="53">
        <v>0</v>
      </c>
    </row>
    <row r="133" spans="2:14" ht="12.75">
      <c r="B133"/>
      <c r="F133" s="53">
        <v>0</v>
      </c>
      <c r="G133" s="53"/>
      <c r="H133" s="53">
        <v>0</v>
      </c>
      <c r="I133" s="53"/>
      <c r="J133" s="53">
        <v>0</v>
      </c>
      <c r="K133" s="53"/>
      <c r="L133" s="53">
        <v>0</v>
      </c>
      <c r="M133" s="53"/>
      <c r="N133" s="53">
        <v>0</v>
      </c>
    </row>
    <row r="134" spans="2:14" ht="12.75">
      <c r="B134"/>
      <c r="F134" s="53">
        <v>0</v>
      </c>
      <c r="G134" s="53"/>
      <c r="H134" s="53">
        <v>0</v>
      </c>
      <c r="I134" s="53"/>
      <c r="J134" s="53">
        <v>0</v>
      </c>
      <c r="K134" s="53"/>
      <c r="L134" s="53">
        <v>0</v>
      </c>
      <c r="M134" s="53"/>
      <c r="N134" s="53">
        <v>0</v>
      </c>
    </row>
    <row r="135" spans="6:14" s="12" customFormat="1" ht="12.75">
      <c r="F135" s="54">
        <f>SUM(F130:F134)</f>
        <v>0</v>
      </c>
      <c r="G135" s="54"/>
      <c r="H135" s="54">
        <f>SUM(H130:H134)</f>
        <v>0</v>
      </c>
      <c r="I135" s="54"/>
      <c r="J135" s="54">
        <f>SUM(J130:J134)</f>
        <v>0</v>
      </c>
      <c r="K135" s="54"/>
      <c r="L135" s="54">
        <f>SUM(L130:L134)</f>
        <v>0</v>
      </c>
      <c r="M135" s="54"/>
      <c r="N135" s="54">
        <f>SUM(N130:N134)</f>
        <v>0</v>
      </c>
    </row>
    <row r="136" spans="1:14" ht="12.75">
      <c r="A136" s="12"/>
      <c r="B136" s="12" t="s">
        <v>31</v>
      </c>
      <c r="C136" s="12"/>
      <c r="D136" s="12"/>
      <c r="F136" s="54">
        <f>SUM(F125:F135)</f>
        <v>0</v>
      </c>
      <c r="G136" s="53"/>
      <c r="H136" s="54">
        <f>SUM(H125:H135)</f>
        <v>0</v>
      </c>
      <c r="I136" s="53"/>
      <c r="J136" s="54">
        <f>SUM(J125:J135)</f>
        <v>0</v>
      </c>
      <c r="K136" s="53"/>
      <c r="L136" s="54">
        <f>SUM(L125:L135)</f>
        <v>0</v>
      </c>
      <c r="M136" s="53"/>
      <c r="N136" s="54">
        <f>SUM(N125:N135)</f>
        <v>0</v>
      </c>
    </row>
    <row r="137" spans="1:14" ht="12.75">
      <c r="A137" s="47"/>
      <c r="B137" s="47"/>
      <c r="C137" s="47"/>
      <c r="D137" s="47"/>
      <c r="E137" s="47"/>
      <c r="F137" s="55"/>
      <c r="G137" s="55"/>
      <c r="H137" s="55"/>
      <c r="I137" s="55"/>
      <c r="J137" s="55"/>
      <c r="K137" s="55"/>
      <c r="L137" s="55"/>
      <c r="M137" s="55"/>
      <c r="N137" s="55"/>
    </row>
    <row r="138" spans="1:15" ht="12.75">
      <c r="A138" s="12" t="s">
        <v>71</v>
      </c>
      <c r="B138"/>
      <c r="F138" s="53">
        <f>F118+F120+F136</f>
        <v>13400</v>
      </c>
      <c r="G138" s="53"/>
      <c r="H138" s="53">
        <f aca="true" t="shared" si="1" ref="G138:N138">H118+H120+H136</f>
        <v>0</v>
      </c>
      <c r="I138" s="53"/>
      <c r="J138" s="53">
        <f t="shared" si="1"/>
        <v>0</v>
      </c>
      <c r="K138" s="53"/>
      <c r="L138" s="53">
        <f t="shared" si="1"/>
        <v>0</v>
      </c>
      <c r="M138" s="53"/>
      <c r="N138" s="53">
        <f t="shared" si="1"/>
        <v>0</v>
      </c>
      <c r="O138" s="53">
        <f>SUM(F138:N138)</f>
        <v>13400</v>
      </c>
    </row>
    <row r="139" spans="1:15" s="130" customFormat="1" ht="12.75">
      <c r="A139" s="130" t="s">
        <v>80</v>
      </c>
      <c r="F139" s="131"/>
      <c r="G139" s="131"/>
      <c r="H139" s="131"/>
      <c r="I139" s="131"/>
      <c r="J139" s="131"/>
      <c r="K139" s="131"/>
      <c r="L139" s="131"/>
      <c r="M139" s="131"/>
      <c r="N139" s="131"/>
      <c r="O139" s="131">
        <f>SUM(F139:N139)</f>
        <v>0</v>
      </c>
    </row>
    <row r="140" spans="1:15" ht="12.75">
      <c r="A140" s="12" t="s">
        <v>41</v>
      </c>
      <c r="B140"/>
      <c r="F140" s="53">
        <f>F138*D7</f>
        <v>8174</v>
      </c>
      <c r="G140" s="53"/>
      <c r="H140" s="53">
        <f>H138*D7</f>
        <v>0</v>
      </c>
      <c r="I140" s="53"/>
      <c r="J140" s="53">
        <f>J138*D7</f>
        <v>0</v>
      </c>
      <c r="K140" s="53"/>
      <c r="L140" s="53">
        <f>L138*D7</f>
        <v>0</v>
      </c>
      <c r="M140" s="53"/>
      <c r="N140" s="53">
        <f>N138*D7</f>
        <v>0</v>
      </c>
      <c r="O140" s="53">
        <f>SUM(F140:N140)</f>
        <v>8174</v>
      </c>
    </row>
    <row r="141" spans="1:16" ht="12.75">
      <c r="A141" s="12" t="s">
        <v>13</v>
      </c>
      <c r="B141"/>
      <c r="F141" s="53">
        <f>F138+F140</f>
        <v>21574</v>
      </c>
      <c r="G141" s="53"/>
      <c r="H141" s="53">
        <f aca="true" t="shared" si="2" ref="G141:N141">H138+H140</f>
        <v>0</v>
      </c>
      <c r="I141" s="53"/>
      <c r="J141" s="53">
        <f t="shared" si="2"/>
        <v>0</v>
      </c>
      <c r="K141" s="53"/>
      <c r="L141" s="53">
        <f t="shared" si="2"/>
        <v>0</v>
      </c>
      <c r="M141" s="53"/>
      <c r="N141" s="53">
        <f t="shared" si="2"/>
        <v>0</v>
      </c>
      <c r="O141" s="53">
        <f>SUM(F141:N141)</f>
        <v>21574</v>
      </c>
      <c r="P141" s="68">
        <f>SUM(F141:N141)</f>
        <v>21574</v>
      </c>
    </row>
    <row r="143" spans="2:14" s="68" customFormat="1" ht="12.75">
      <c r="B143" s="69"/>
      <c r="C143" s="127"/>
      <c r="D143" s="127"/>
      <c r="E143" s="127"/>
      <c r="F143" s="108"/>
      <c r="J143" s="107"/>
      <c r="L143" s="107"/>
      <c r="N143" s="107"/>
    </row>
    <row r="144" s="68" customFormat="1" ht="12.75">
      <c r="B144" s="69"/>
    </row>
    <row r="145" spans="2:5" s="68" customFormat="1" ht="12.75">
      <c r="B145" s="69"/>
      <c r="C145" s="127"/>
      <c r="D145" s="127"/>
      <c r="E145" s="127"/>
    </row>
    <row r="146" s="68" customFormat="1" ht="12.75">
      <c r="B146" s="69"/>
    </row>
    <row r="147" spans="2:5" s="68" customFormat="1" ht="12.75">
      <c r="B147" s="69"/>
      <c r="C147" s="127"/>
      <c r="D147" s="127"/>
      <c r="E147" s="127"/>
    </row>
    <row r="148" s="68" customFormat="1" ht="12.75">
      <c r="B148" s="69"/>
    </row>
    <row r="150" spans="2:5" ht="12.75">
      <c r="B150"/>
      <c r="E150" s="73"/>
    </row>
    <row r="151" spans="2:5" ht="12.75">
      <c r="B151" s="72"/>
      <c r="E151" s="73"/>
    </row>
    <row r="152" spans="2:5" ht="12.75">
      <c r="B152" s="72"/>
      <c r="E152" s="73"/>
    </row>
    <row r="153" spans="2:5" ht="12.75">
      <c r="B153" s="72"/>
      <c r="E153" s="73"/>
    </row>
  </sheetData>
  <sheetProtection/>
  <protectedRanges>
    <protectedRange sqref="A32:N143" name="Range1"/>
  </protectedRanges>
  <mergeCells count="18">
    <mergeCell ref="C143:E143"/>
    <mergeCell ref="C145:E145"/>
    <mergeCell ref="C147:E147"/>
    <mergeCell ref="F30:G30"/>
    <mergeCell ref="F31:G31"/>
    <mergeCell ref="J30:K30"/>
    <mergeCell ref="J31:K31"/>
    <mergeCell ref="H30:I30"/>
    <mergeCell ref="H31:I31"/>
    <mergeCell ref="N30:O30"/>
    <mergeCell ref="N31:O31"/>
    <mergeCell ref="L30:M30"/>
    <mergeCell ref="L31:M31"/>
    <mergeCell ref="N7:O7"/>
    <mergeCell ref="F7:G7"/>
    <mergeCell ref="H7:I7"/>
    <mergeCell ref="J7:K7"/>
    <mergeCell ref="L7:M7"/>
  </mergeCells>
  <printOptions/>
  <pageMargins left="0.5" right="0.5" top="0.75" bottom="0.75" header="0" footer="0"/>
  <pageSetup fitToHeight="1" fitToWidth="1" horizontalDpi="600" verticalDpi="600" orientation="portrait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Pennsylvania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School of Medicine</dc:creator>
  <cp:keywords/>
  <dc:description/>
  <cp:lastModifiedBy>Windows User</cp:lastModifiedBy>
  <cp:lastPrinted>2017-05-18T19:07:37Z</cp:lastPrinted>
  <dcterms:created xsi:type="dcterms:W3CDTF">2002-11-14T18:49:57Z</dcterms:created>
  <dcterms:modified xsi:type="dcterms:W3CDTF">2017-06-19T15:56:44Z</dcterms:modified>
  <cp:category/>
  <cp:version/>
  <cp:contentType/>
  <cp:contentStatus/>
</cp:coreProperties>
</file>